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192.168.146.2\Documents\Экономический отдел\ЭКОНОМИСТЫ\для тарифа\ЕАС Мониторинг\"/>
    </mc:Choice>
  </mc:AlternateContent>
  <xr:revisionPtr revIDLastSave="0" documentId="13_ncr:1_{6EF0EC17-540C-4D48-AFA9-5B8FE3D58291}" xr6:coauthVersionLast="47" xr6:coauthVersionMax="47" xr10:uidLastSave="{00000000-0000-0000-0000-000000000000}"/>
  <bookViews>
    <workbookView xWindow="-120" yWindow="-120" windowWidth="29040" windowHeight="15840" tabRatio="900" firstSheet="1" activeTab="1" xr2:uid="{00000000-000D-0000-FFFF-FFFF00000000}"/>
  </bookViews>
  <sheets>
    <sheet name="Инструкция" sheetId="1" r:id="rId1"/>
    <sheet name="Титульный" sheetId="2" r:id="rId2"/>
    <sheet name="Перечень тарифов" sheetId="3" r:id="rId3"/>
    <sheet name="Дифференциация" sheetId="4" r:id="rId4"/>
    <sheet name="Форма 1.0.1 | Форма 11" sheetId="5" state="hidden" r:id="rId5"/>
    <sheet name="Форма 9" sheetId="6" r:id="rId6"/>
    <sheet name="Форма 11" sheetId="7" r:id="rId7"/>
    <sheet name="Форма 12" sheetId="8" r:id="rId8"/>
    <sheet name="ЭД" sheetId="9" state="hidden" r:id="rId9"/>
    <sheet name="Сведения об изменении" sheetId="10" state="hidden" r:id="rId10"/>
    <sheet name="Комментарии" sheetId="11" r:id="rId11"/>
    <sheet name="AllSheetsInThisWorkbook" sheetId="12" state="hidden" r:id="rId12"/>
    <sheet name="TEHSHEET" sheetId="13" state="hidden" r:id="rId13"/>
    <sheet name="et_union_hor" sheetId="14" state="hidden" r:id="rId14"/>
    <sheet name="modInfo" sheetId="15" state="hidden" r:id="rId15"/>
    <sheet name="modED" sheetId="16" state="hidden" r:id="rId16"/>
    <sheet name="MR_LIST" sheetId="17" state="hidden" r:id="rId17"/>
    <sheet name="dblList01" sheetId="18" state="hidden" r:id="rId18"/>
    <sheet name="dblList02" sheetId="19" state="hidden" r:id="rId19"/>
    <sheet name="dblList04" sheetId="20" state="hidden" r:id="rId20"/>
    <sheet name="dblList05" sheetId="21" state="hidden" r:id="rId21"/>
    <sheet name="dblList07" sheetId="22" state="hidden" r:id="rId22"/>
    <sheet name="modUpdTemplMain" sheetId="23" state="hidden" r:id="rId23"/>
    <sheet name="REESTR_ORG" sheetId="24" state="hidden" r:id="rId24"/>
    <sheet name="REESTR_VED" sheetId="25" state="hidden" r:id="rId25"/>
    <sheet name="REESTR_VT" sheetId="26" state="hidden" r:id="rId26"/>
    <sheet name="REESTR_MO" sheetId="27" state="hidden" r:id="rId27"/>
    <sheet name="REESTR_LINK" sheetId="28" state="hidden" r:id="rId28"/>
  </sheets>
  <definedNames>
    <definedName name="activity">'Перечень тарифов'!$E$9:$E$13</definedName>
    <definedName name="anscount">1</definedName>
    <definedName name="availability_price">TEHSHEET!$L$8</definedName>
    <definedName name="B_FHD_FLAG_DIFFERENTIATION">#REF!</definedName>
    <definedName name="B_FHD_FLAG_INDEX_1">#REF!</definedName>
    <definedName name="B_FHD_FLAG_INDEX_2">#REF!</definedName>
    <definedName name="CHECK_LINK_RANGE_1">"Калькуляция!$I$11:$I$132"</definedName>
    <definedName name="checkCell_List07">'Сведения об изменении'!$E$12:$F$13</definedName>
    <definedName name="chkGetUpdatesValue">#REF!</definedName>
    <definedName name="chkNoUpdatesValue">#REF!</definedName>
    <definedName name="code">Инструкция!$B$2</definedName>
    <definedName name="CodeTemplateList">#REF!</definedName>
    <definedName name="cross_without_borders">TEHSHEET!$I$20</definedName>
    <definedName name="CURRENT_DATE">TEHSHEET!$G$17</definedName>
    <definedName name="data_type">TEHSHEET!$N$2:$N$3</definedName>
    <definedName name="DATA_URL">TEHSHEET!$L$11</definedName>
    <definedName name="dateChPeriod">Титульный!$F$16</definedName>
    <definedName name="datePr">Титульный!$F$19</definedName>
    <definedName name="datePr_ch">Титульный!$F$24</definedName>
    <definedName name="DESCRIPTION_TERRITORY">#REF!</definedName>
    <definedName name="DIFFERENTIATION_ID_DIFF">#REF!</definedName>
    <definedName name="DIFFERENTIATION_UNMERGE_AREA">#REF!</definedName>
    <definedName name="DIFFERENTIATION_UNMERGE_SYSTEM">#REF!</definedName>
    <definedName name="DIFFERENTIATION_UNMERGE_VD">#REF!</definedName>
    <definedName name="DocProp_TemplateCode">TEHSHEET!$M$2</definedName>
    <definedName name="DocProp_Version">TEHSHEET!$M$1</definedName>
    <definedName name="ED_DATE">ЭД!$G$12:$G$13</definedName>
    <definedName name="EndDateList">#REF!</definedName>
    <definedName name="et_Comm">et_union_hor!$9:$9</definedName>
    <definedName name="et_copy_HL">et_union_hor!$AC$82:$AP$82</definedName>
    <definedName name="et_copy_HL1">et_union_hor!$H$103:$L$107</definedName>
    <definedName name="et_ED">et_union_hor!$155:$155</definedName>
    <definedName name="et_List_101_mo">et_union_hor!$166:$166</definedName>
    <definedName name="et_List_101_mr">et_union_hor!$165:$165</definedName>
    <definedName name="et_List_101_st">et_union_hor!$160:$162</definedName>
    <definedName name="et_List_101_ter">et_union_hor!$163:$164</definedName>
    <definedName name="et_List_101_vd">et_union_hor!$161:$162</definedName>
    <definedName name="et_List01_H1">'Перечень тарифов'!$9:$10</definedName>
    <definedName name="et_List01_H2">'Перечень тарифов'!$9:$9</definedName>
    <definedName name="et_List01_V1">'Перечень тарифов'!$N:$T</definedName>
    <definedName name="et_List02">et_union_hor!$5:$5</definedName>
    <definedName name="et_List02_H1">et_union_hor!$19:$26</definedName>
    <definedName name="et_List02_H2">et_union_hor!$30:$36</definedName>
    <definedName name="et_List02_H3">et_union_hor!$40:$45</definedName>
    <definedName name="et_List02_H4">et_union_hor!$49:$53</definedName>
    <definedName name="et_List02_H5">et_union_hor!$57:$60</definedName>
    <definedName name="et_List02_H5_1">et_union_hor!$80:$83</definedName>
    <definedName name="et_List02_H6">et_union_hor!$64:$66</definedName>
    <definedName name="et_List02_H6_1">et_union_hor!$87:$89</definedName>
    <definedName name="et_List02_H7">et_union_hor!$70:$71</definedName>
    <definedName name="et_List02_H8">et_union_hor!$75:$75</definedName>
    <definedName name="et_List03">et_union_hor!$155:$155</definedName>
    <definedName name="et_List04_H1">et_union_hor!$94:$99</definedName>
    <definedName name="et_List04_H2">et_union_hor!$95:$99</definedName>
    <definedName name="et_List04_V1">'Форма 12'!$H:$L</definedName>
    <definedName name="et_List05_copy_HL1_1">et_union_hor!$H$130:$L$134</definedName>
    <definedName name="et_List05_copy_HL1_2">et_union_hor!$H$138:$M$142</definedName>
    <definedName name="et_List05_copy_HL1_3_6">et_union_hor!$H$146:$M$150</definedName>
    <definedName name="et_List05_H1_1">et_union_hor!$172:$177</definedName>
    <definedName name="et_List05_H1_2">et_union_hor!$112:$117</definedName>
    <definedName name="et_List05_H1_3">et_union_hor!$182:$187</definedName>
    <definedName name="et_List05_H1_4">et_union_hor!$121:$126</definedName>
    <definedName name="et_List05_H1_5">et_union_hor!$192:$197</definedName>
    <definedName name="et_List05_H1_6">et_union_hor!$202:$207</definedName>
    <definedName name="et_List05_H2_1">et_union_hor!$173:$177</definedName>
    <definedName name="et_List05_H2_2">et_union_hor!$113:$117</definedName>
    <definedName name="et_List05_H2_3">et_union_hor!$183:$187</definedName>
    <definedName name="et_List05_H2_4">et_union_hor!$122:$126</definedName>
    <definedName name="et_List05_H2_5">et_union_hor!$193:$197</definedName>
    <definedName name="et_List05_H2_6">et_union_hor!$203:$207</definedName>
    <definedName name="et_List05_V1">'Форма 11'!$H:$M</definedName>
    <definedName name="et_List07">et_union_hor!$13:$13</definedName>
    <definedName name="et_R_B_Purch">'Форма 9'!$2:$2</definedName>
    <definedName name="f_endDate">Титульный!$F$12</definedName>
    <definedName name="f_quart">#REF!</definedName>
    <definedName name="f_startDate">Титульный!$F$11</definedName>
    <definedName name="f_year">#REF!</definedName>
    <definedName name="FHD_NOTE_P_1">#REF!</definedName>
    <definedName name="FHD_NOTE_P_10">#REF!</definedName>
    <definedName name="FHD_NOTE_P_11">#REF!</definedName>
    <definedName name="FHD_NOTE_P_12">#REF!</definedName>
    <definedName name="FHD_NOTE_P_13">#REF!</definedName>
    <definedName name="FHD_NOTE_P_14">#REF!</definedName>
    <definedName name="FHD_NOTE_P_15">#REF!</definedName>
    <definedName name="FHD_NOTE_P_16">#REF!</definedName>
    <definedName name="FHD_NOTE_P_17">#REF!</definedName>
    <definedName name="FHD_NOTE_P_18">#REF!</definedName>
    <definedName name="FHD_NOTE_P_19">#REF!</definedName>
    <definedName name="FHD_NOTE_P_2">#REF!</definedName>
    <definedName name="FHD_NOTE_P_20">#REF!</definedName>
    <definedName name="FHD_NOTE_P_21">#REF!</definedName>
    <definedName name="FHD_NOTE_P_22">#REF!</definedName>
    <definedName name="FHD_NOTE_P_23">#REF!</definedName>
    <definedName name="FHD_NOTE_P_24">#REF!</definedName>
    <definedName name="FHD_NOTE_P_25">#REF!</definedName>
    <definedName name="FHD_NOTE_P_26">#REF!</definedName>
    <definedName name="FHD_NOTE_P_27">#REF!</definedName>
    <definedName name="FHD_NOTE_P_28">#REF!</definedName>
    <definedName name="FHD_NOTE_P_29">#REF!</definedName>
    <definedName name="FHD_NOTE_P_3">#REF!</definedName>
    <definedName name="FHD_NOTE_P_30">#REF!</definedName>
    <definedName name="FHD_NOTE_P_31">#REF!</definedName>
    <definedName name="FHD_NOTE_P_32">#REF!</definedName>
    <definedName name="FHD_NOTE_P_33">#REF!</definedName>
    <definedName name="FHD_NOTE_P_34">#REF!</definedName>
    <definedName name="FHD_NOTE_P_35">#REF!</definedName>
    <definedName name="FHD_NOTE_P_36">#REF!</definedName>
    <definedName name="FHD_NOTE_P_37">#REF!</definedName>
    <definedName name="FHD_NOTE_P_38">#REF!</definedName>
    <definedName name="FHD_NOTE_P_39">#REF!</definedName>
    <definedName name="FHD_NOTE_P_4">#REF!</definedName>
    <definedName name="FHD_NOTE_P_40">#REF!</definedName>
    <definedName name="FHD_NOTE_P_41">#REF!</definedName>
    <definedName name="FHD_NOTE_P_42">#REF!</definedName>
    <definedName name="FHD_NOTE_P_43">#REF!</definedName>
    <definedName name="FHD_NOTE_P_44">#REF!</definedName>
    <definedName name="FHD_NOTE_P_45">#REF!</definedName>
    <definedName name="FHD_NOTE_P_46">#REF!</definedName>
    <definedName name="FHD_NOTE_P_47">#REF!</definedName>
    <definedName name="FHD_NOTE_P_48">#REF!</definedName>
    <definedName name="FHD_NOTE_P_49">#REF!</definedName>
    <definedName name="FHD_NOTE_P_5">#REF!</definedName>
    <definedName name="FHD_NOTE_P_50">#REF!</definedName>
    <definedName name="FHD_NOTE_P_51">#REF!</definedName>
    <definedName name="FHD_NOTE_P_52">#REF!</definedName>
    <definedName name="FHD_NOTE_P_53">#REF!</definedName>
    <definedName name="FHD_NOTE_P_54">#REF!</definedName>
    <definedName name="FHD_NOTE_P_55">#REF!</definedName>
    <definedName name="FHD_NOTE_P_56">#REF!</definedName>
    <definedName name="FHD_NOTE_P_57">#REF!</definedName>
    <definedName name="FHD_NOTE_P_58">#REF!</definedName>
    <definedName name="FHD_NOTE_P_59">#REF!</definedName>
    <definedName name="FHD_NOTE_P_6">#REF!</definedName>
    <definedName name="FHD_NOTE_P_60">#REF!</definedName>
    <definedName name="FHD_NOTE_P_61">#REF!</definedName>
    <definedName name="FHD_NOTE_P_62">#REF!</definedName>
    <definedName name="FHD_NOTE_P_63">#REF!</definedName>
    <definedName name="FHD_NOTE_P_64">#REF!</definedName>
    <definedName name="FHD_NOTE_P_65">#REF!</definedName>
    <definedName name="FHD_NOTE_P_66">#REF!</definedName>
    <definedName name="FHD_NOTE_P_67">#REF!</definedName>
    <definedName name="FHD_NOTE_P_68">#REF!</definedName>
    <definedName name="FHD_NOTE_P_69">#REF!</definedName>
    <definedName name="FHD_NOTE_P_7">#REF!</definedName>
    <definedName name="FHD_NOTE_P_70">#REF!</definedName>
    <definedName name="FHD_NOTE_P_71">#REF!</definedName>
    <definedName name="FHD_NOTE_P_72">#REF!</definedName>
    <definedName name="FHD_NOTE_P_73">#REF!</definedName>
    <definedName name="FHD_NOTE_P_74">#REF!</definedName>
    <definedName name="FHD_NOTE_P_75">#REF!</definedName>
    <definedName name="FHD_NOTE_P_76">#REF!</definedName>
    <definedName name="FHD_NOTE_P_77">#REF!</definedName>
    <definedName name="FHD_NOTE_P_78">#REF!</definedName>
    <definedName name="FHD_NOTE_P_79">#REF!</definedName>
    <definedName name="FHD_NOTE_P_8">#REF!</definedName>
    <definedName name="FHD_NOTE_P_80">#REF!</definedName>
    <definedName name="FHD_NOTE_P_81">#REF!</definedName>
    <definedName name="FHD_NOTE_P_82">#REF!</definedName>
    <definedName name="FHD_NOTE_P_83">#REF!</definedName>
    <definedName name="FHD_NOTE_P_84">#REF!</definedName>
    <definedName name="FHD_NOTE_P_9">#REF!</definedName>
    <definedName name="FHD_NUM_P_1">#REF!</definedName>
    <definedName name="FHD_NUM_P_10">#REF!</definedName>
    <definedName name="FHD_NUM_P_11">#REF!</definedName>
    <definedName name="FHD_NUM_P_12">#REF!</definedName>
    <definedName name="FHD_NUM_P_13">#REF!</definedName>
    <definedName name="FHD_NUM_P_14">#REF!</definedName>
    <definedName name="FHD_NUM_P_15">#REF!</definedName>
    <definedName name="FHD_NUM_P_16">#REF!</definedName>
    <definedName name="FHD_NUM_P_17">#REF!</definedName>
    <definedName name="FHD_NUM_P_18">#REF!</definedName>
    <definedName name="FHD_NUM_P_19">#REF!</definedName>
    <definedName name="FHD_NUM_P_2">#REF!</definedName>
    <definedName name="FHD_NUM_P_20">#REF!</definedName>
    <definedName name="FHD_NUM_P_21">#REF!</definedName>
    <definedName name="FHD_NUM_P_22">#REF!</definedName>
    <definedName name="FHD_NUM_P_23">#REF!</definedName>
    <definedName name="FHD_NUM_P_24">#REF!</definedName>
    <definedName name="FHD_NUM_P_25">#REF!</definedName>
    <definedName name="FHD_NUM_P_26">#REF!</definedName>
    <definedName name="FHD_NUM_P_27">#REF!</definedName>
    <definedName name="FHD_NUM_P_28">#REF!</definedName>
    <definedName name="FHD_NUM_P_29">#REF!</definedName>
    <definedName name="FHD_NUM_P_3">#REF!</definedName>
    <definedName name="FHD_NUM_P_30">#REF!</definedName>
    <definedName name="FHD_NUM_P_31">#REF!</definedName>
    <definedName name="FHD_NUM_P_32">#REF!</definedName>
    <definedName name="FHD_NUM_P_33">#REF!</definedName>
    <definedName name="FHD_NUM_P_34">#REF!</definedName>
    <definedName name="FHD_NUM_P_35">#REF!</definedName>
    <definedName name="FHD_NUM_P_36">#REF!</definedName>
    <definedName name="FHD_NUM_P_37">#REF!</definedName>
    <definedName name="FHD_NUM_P_38">#REF!</definedName>
    <definedName name="FHD_NUM_P_39">#REF!</definedName>
    <definedName name="FHD_NUM_P_4">#REF!</definedName>
    <definedName name="FHD_NUM_P_40">#REF!</definedName>
    <definedName name="FHD_NUM_P_41">#REF!</definedName>
    <definedName name="FHD_NUM_P_42">#REF!</definedName>
    <definedName name="FHD_NUM_P_43">#REF!</definedName>
    <definedName name="FHD_NUM_P_44">#REF!</definedName>
    <definedName name="FHD_NUM_P_45">#REF!</definedName>
    <definedName name="FHD_NUM_P_46">#REF!</definedName>
    <definedName name="FHD_NUM_P_47">#REF!</definedName>
    <definedName name="FHD_NUM_P_48">#REF!</definedName>
    <definedName name="FHD_NUM_P_49">#REF!</definedName>
    <definedName name="FHD_NUM_P_5">#REF!</definedName>
    <definedName name="FHD_NUM_P_50">#REF!</definedName>
    <definedName name="FHD_NUM_P_51">#REF!</definedName>
    <definedName name="FHD_NUM_P_52">#REF!</definedName>
    <definedName name="FHD_NUM_P_53">#REF!</definedName>
    <definedName name="FHD_NUM_P_54">#REF!</definedName>
    <definedName name="FHD_NUM_P_55">#REF!</definedName>
    <definedName name="FHD_NUM_P_56">#REF!</definedName>
    <definedName name="FHD_NUM_P_57">#REF!</definedName>
    <definedName name="FHD_NUM_P_58">#REF!</definedName>
    <definedName name="FHD_NUM_P_59">#REF!</definedName>
    <definedName name="FHD_NUM_P_6">#REF!</definedName>
    <definedName name="FHD_NUM_P_60">#REF!</definedName>
    <definedName name="FHD_NUM_P_61">#REF!</definedName>
    <definedName name="FHD_NUM_P_62">#REF!</definedName>
    <definedName name="FHD_NUM_P_63">#REF!</definedName>
    <definedName name="FHD_NUM_P_64">#REF!</definedName>
    <definedName name="FHD_NUM_P_65">#REF!</definedName>
    <definedName name="FHD_NUM_P_66">#REF!</definedName>
    <definedName name="FHD_NUM_P_67">#REF!</definedName>
    <definedName name="FHD_NUM_P_68">#REF!</definedName>
    <definedName name="FHD_NUM_P_69">#REF!</definedName>
    <definedName name="FHD_NUM_P_7">#REF!</definedName>
    <definedName name="FHD_NUM_P_70">#REF!</definedName>
    <definedName name="FHD_NUM_P_71">#REF!</definedName>
    <definedName name="FHD_NUM_P_72">#REF!</definedName>
    <definedName name="FHD_NUM_P_73">#REF!</definedName>
    <definedName name="FHD_NUM_P_74">#REF!</definedName>
    <definedName name="FHD_NUM_P_75">#REF!</definedName>
    <definedName name="FHD_NUM_P_76">#REF!</definedName>
    <definedName name="FHD_NUM_P_77">#REF!</definedName>
    <definedName name="FHD_NUM_P_78">#REF!</definedName>
    <definedName name="FHD_NUM_P_79">#REF!</definedName>
    <definedName name="FHD_NUM_P_8">#REF!</definedName>
    <definedName name="FHD_NUM_P_80">#REF!</definedName>
    <definedName name="FHD_NUM_P_81">#REF!</definedName>
    <definedName name="FHD_NUM_P_82">#REF!</definedName>
    <definedName name="FHD_NUM_P_83">#REF!</definedName>
    <definedName name="FHD_NUM_P_84">#REF!</definedName>
    <definedName name="FHD_NUM_P_9">#REF!</definedName>
    <definedName name="FHD_P_1">#REF!</definedName>
    <definedName name="FHD_P_10">#REF!</definedName>
    <definedName name="FHD_P_11">#REF!</definedName>
    <definedName name="FHD_P_12">#REF!</definedName>
    <definedName name="FHD_P_13">#REF!</definedName>
    <definedName name="FHD_P_14">#REF!</definedName>
    <definedName name="FHD_P_15">#REF!</definedName>
    <definedName name="FHD_P_16">#REF!</definedName>
    <definedName name="FHD_P_17">#REF!</definedName>
    <definedName name="FHD_P_18">#REF!</definedName>
    <definedName name="FHD_P_19">#REF!</definedName>
    <definedName name="FHD_P_2">#REF!</definedName>
    <definedName name="FHD_P_20">#REF!</definedName>
    <definedName name="FHD_P_21">#REF!</definedName>
    <definedName name="FHD_P_22">#REF!</definedName>
    <definedName name="FHD_P_23">#REF!</definedName>
    <definedName name="FHD_P_24">#REF!</definedName>
    <definedName name="FHD_P_25">#REF!</definedName>
    <definedName name="FHD_P_26">#REF!</definedName>
    <definedName name="FHD_P_27">#REF!</definedName>
    <definedName name="FHD_P_28">#REF!</definedName>
    <definedName name="FHD_P_29">#REF!</definedName>
    <definedName name="FHD_P_3">#REF!</definedName>
    <definedName name="FHD_P_30">#REF!</definedName>
    <definedName name="FHD_P_31">#REF!</definedName>
    <definedName name="FHD_P_32">#REF!</definedName>
    <definedName name="FHD_P_33">#REF!</definedName>
    <definedName name="FHD_P_34">#REF!</definedName>
    <definedName name="FHD_P_35">#REF!</definedName>
    <definedName name="FHD_P_36">#REF!</definedName>
    <definedName name="FHD_P_37">#REF!</definedName>
    <definedName name="FHD_P_38">#REF!</definedName>
    <definedName name="FHD_P_39">#REF!</definedName>
    <definedName name="FHD_P_4">#REF!</definedName>
    <definedName name="FHD_P_40">#REF!</definedName>
    <definedName name="FHD_P_41">#REF!</definedName>
    <definedName name="FHD_P_42">#REF!</definedName>
    <definedName name="FHD_P_43">#REF!</definedName>
    <definedName name="FHD_P_44">#REF!</definedName>
    <definedName name="FHD_P_45">#REF!</definedName>
    <definedName name="FHD_P_46">#REF!</definedName>
    <definedName name="FHD_P_47">#REF!</definedName>
    <definedName name="FHD_P_48">#REF!</definedName>
    <definedName name="FHD_P_49">#REF!</definedName>
    <definedName name="FHD_P_5">#REF!</definedName>
    <definedName name="FHD_P_50">#REF!</definedName>
    <definedName name="FHD_P_51">#REF!</definedName>
    <definedName name="FHD_P_52">#REF!</definedName>
    <definedName name="FHD_P_53">#REF!</definedName>
    <definedName name="FHD_P_54">#REF!</definedName>
    <definedName name="FHD_P_55">#REF!</definedName>
    <definedName name="FHD_P_56">#REF!</definedName>
    <definedName name="FHD_P_57">#REF!</definedName>
    <definedName name="FHD_P_58">#REF!</definedName>
    <definedName name="FHD_P_59">#REF!</definedName>
    <definedName name="FHD_P_6">#REF!</definedName>
    <definedName name="FHD_P_60">#REF!</definedName>
    <definedName name="FHD_P_61">#REF!</definedName>
    <definedName name="FHD_P_62">#REF!</definedName>
    <definedName name="FHD_P_63">#REF!</definedName>
    <definedName name="FHD_P_64">#REF!</definedName>
    <definedName name="FHD_P_65">#REF!</definedName>
    <definedName name="FHD_P_66">#REF!</definedName>
    <definedName name="FHD_P_67">#REF!</definedName>
    <definedName name="FHD_P_68">#REF!</definedName>
    <definedName name="FHD_P_69">#REF!</definedName>
    <definedName name="FHD_P_7">#REF!</definedName>
    <definedName name="FHD_P_70">#REF!</definedName>
    <definedName name="FHD_P_71">#REF!</definedName>
    <definedName name="FHD_P_72">#REF!</definedName>
    <definedName name="FHD_P_73">#REF!</definedName>
    <definedName name="FHD_P_74">#REF!</definedName>
    <definedName name="FHD_P_75">#REF!</definedName>
    <definedName name="FHD_P_76">#REF!</definedName>
    <definedName name="FHD_P_77">#REF!</definedName>
    <definedName name="FHD_P_78">#REF!</definedName>
    <definedName name="FHD_P_79">#REF!</definedName>
    <definedName name="FHD_P_8">#REF!</definedName>
    <definedName name="FHD_P_80">#REF!</definedName>
    <definedName name="FHD_P_81">#REF!</definedName>
    <definedName name="FHD_P_82">#REF!</definedName>
    <definedName name="FHD_P_83">#REF!</definedName>
    <definedName name="FHD_P_84">#REF!</definedName>
    <definedName name="FHD_P_9">#REF!</definedName>
    <definedName name="FHD20_NAME_FORM">#REF!</definedName>
    <definedName name="fil">Титульный!$F$35</definedName>
    <definedName name="fil_flag">Титульный!$F$33</definedName>
    <definedName name="FirstLine">#REF!</definedName>
    <definedName name="flag_publication">Титульный!$F$9</definedName>
    <definedName name="form_type">Титульный!$F$14</definedName>
    <definedName name="form_up_date">Титульный!$F$15</definedName>
    <definedName name="gblnRefreshPForms">TEHSHEET!$G$20</definedName>
    <definedName name="Info_ChngExcludeHelp_1">modInfo!$B$24</definedName>
    <definedName name="Info_DiffExcludeHelp_1">modInfo!$B$17</definedName>
    <definedName name="Info_DiffExcludeHelp_2">modInfo!$B$18</definedName>
    <definedName name="Info_DiffExcludeHelp_3">modInfo!$B$19</definedName>
    <definedName name="Info_DiffExcludeHelp_4">modInfo!$B$20</definedName>
    <definedName name="Info_DiffTarExcludeHelp_1">modInfo!$B$32</definedName>
    <definedName name="Info_DiffTarExcludeHelp_2">modInfo!$B$33</definedName>
    <definedName name="Info_FilFlag">modInfo!$B$1</definedName>
    <definedName name="Info_FxdExcludeHelp_1">modInfo!$B$27</definedName>
    <definedName name="Info_FxdExcludeHelp_2">modInfo!$B$28</definedName>
    <definedName name="Info_InvExcludeHelp_1">modInfo!$B$30</definedName>
    <definedName name="Info_NoUpdates">modInfo!$B$25</definedName>
    <definedName name="Info_PokExcludeHelp_1">modInfo!$B$22</definedName>
    <definedName name="Info_PubExcludeHelp_1">modInfo!$B$11</definedName>
    <definedName name="Info_PublicationWeb">modInfo!$B$11</definedName>
    <definedName name="Info_TerExcludeHelp_1">modInfo!$B$13</definedName>
    <definedName name="Info_TerExcludeHelp_2">modInfo!$B$14</definedName>
    <definedName name="Info_TerExcludeHelp_3">modInfo!$B$15</definedName>
    <definedName name="Info_TitleExcludeHelp_1">modInfo!$B$3</definedName>
    <definedName name="Info_TitleExcludeHelp_2">modInfo!$B$4</definedName>
    <definedName name="Info_TitleExcludeHelp_3">modInfo!$B$5</definedName>
    <definedName name="Info_TitleExcludeHelp_4">modInfo!$B$6</definedName>
    <definedName name="Info_TitleExcludeHelp_5">modInfo!$B$7</definedName>
    <definedName name="Info_TitleExcludeHelp_6">modInfo!$B$8</definedName>
    <definedName name="Info_TitleExcludeHelp_7">modInfo!$B$2</definedName>
    <definedName name="Info_TitleExcludeHelp_8">modInfo!$B$9</definedName>
    <definedName name="Info_TitlePublication">modInfo!$B$2</definedName>
    <definedName name="inn" localSheetId="0">#REF!</definedName>
    <definedName name="inn">Титульный!$F$36</definedName>
    <definedName name="Instr_1">#REF!</definedName>
    <definedName name="Instr_2">#REF!</definedName>
    <definedName name="Instr_3">#REF!</definedName>
    <definedName name="Instr_4">#REF!</definedName>
    <definedName name="Instr_5">#REF!</definedName>
    <definedName name="Instr_6">#REF!</definedName>
    <definedName name="Instr_7">#REF!</definedName>
    <definedName name="instr_hyp1">#REF!</definedName>
    <definedName name="instr_hyp2">#REF!</definedName>
    <definedName name="Instruction_region">#REF!</definedName>
    <definedName name="IP_MAIN_DIFFERENTIATION_EVENTS_FLAG">#REF!</definedName>
    <definedName name="IP_MAIN_END_DATE">#REF!</definedName>
    <definedName name="IP_MAIN_LIST_IP_ID">#REF!</definedName>
    <definedName name="IP_MAIN_LIST_NAME_IP">#REF!</definedName>
    <definedName name="IP_MAIN_START_DATE">#REF!</definedName>
    <definedName name="IstPub">Титульный!$F$21</definedName>
    <definedName name="IstPub_ch">Титульный!$F$26</definedName>
    <definedName name="kind_of_cons">#REF!</definedName>
    <definedName name="kind_of_control_method" localSheetId="0">#REF!</definedName>
    <definedName name="kind_of_control_method">TEHSHEET!$AB$2:$AB$4</definedName>
    <definedName name="kind_of_data_type">#REF!</definedName>
    <definedName name="kind_of_forms">TEHSHEET!$AD$2:$AD$4</definedName>
    <definedName name="kind_of_fuels">#REF!</definedName>
    <definedName name="kind_of_heat_transfer">#REF!</definedName>
    <definedName name="kind_of_nameforms">TEHSHEET!$AE$2:$AE$4</definedName>
    <definedName name="kind_of_NDS" localSheetId="0">#REF!</definedName>
    <definedName name="kind_of_NDS">TEHSHEET!$X$2:$X$7</definedName>
    <definedName name="kind_of_NDS_tariff">TEHSHEET!$Z$2:$Z$3</definedName>
    <definedName name="kind_of_org_type">#REF!</definedName>
    <definedName name="kind_of_power_te_unit">#REF!</definedName>
    <definedName name="kind_of_publication">TEHSHEET!$G$2:$G$3</definedName>
    <definedName name="kind_of_purchase_method">#REF!</definedName>
    <definedName name="kind_of_scheme_in">#REF!</definedName>
    <definedName name="kind_of_unit">TEHSHEET!$H$2:$H$3</definedName>
    <definedName name="kind_of_unit_2">TEHSHEET!$I$2:$I$3</definedName>
    <definedName name="kind_of_volume_te_unit">#REF!</definedName>
    <definedName name="KNE_NAME_FORM">#REF!</definedName>
    <definedName name="kpp" localSheetId="0">#REF!</definedName>
    <definedName name="kpp">Титульный!$F$37</definedName>
    <definedName name="LINK_RANGE">REESTR_LINK!$B$2:$B$3</definedName>
    <definedName name="list_classTKO">TEHSHEET!$T$2:$T$3</definedName>
    <definedName name="List_H">TEHSHEET!$Q$2:$Q$25</definedName>
    <definedName name="List_M">TEHSHEET!$R$2:$R$61</definedName>
    <definedName name="list_of_tariff">TEHSHEET!$J$2:$J$3</definedName>
    <definedName name="list_typeTKO">TEHSHEET!$V$2:$V$4</definedName>
    <definedName name="List00_checkFill">Титульный!$F$7:$F$49</definedName>
    <definedName name="List00_Fill">Титульный!$F$48</definedName>
    <definedName name="List00_Print">Титульный!$G$4:$K$6</definedName>
    <definedName name="List01_ActivityID">'Перечень тарифов'!$W$9:$W$13</definedName>
    <definedName name="List01_Fill">'Перечень тарифов'!$D$15:$F$18</definedName>
    <definedName name="List01_flag_H1">'Перечень тарифов'!$J$2:$U$2</definedName>
    <definedName name="List01_N_activity">'Перечень тарифов'!$D$9:$D$13</definedName>
    <definedName name="List01_NameTar">'Перечень тарифов'!$I$9:$I$13</definedName>
    <definedName name="List02_Activity">Дифференциация!$E$10:$E$18</definedName>
    <definedName name="List02_class">Дифференциация!$AM$10:$AM$18</definedName>
    <definedName name="List02_Fill">Дифференциация!$D$20:$H$23</definedName>
    <definedName name="List02_flag_H1">Дифференциация!$J$2:$AN$2</definedName>
    <definedName name="List02_flag_V1">Дифференциация!$AP$10:$AP$18</definedName>
    <definedName name="List02_mo">Дифференциация!$Z$10:$Z$18</definedName>
    <definedName name="List02_mr">Дифференциация!$W$10:$W$18</definedName>
    <definedName name="List02_NameTar">Дифференциация!$H$10:$H$18</definedName>
    <definedName name="List02_oktmo">Дифференциация!$AA$10:$AA$18</definedName>
    <definedName name="List02_Ter">Дифференциация!$T$10:$T$18</definedName>
    <definedName name="List02_TO">Дифференциация!$N$10:$N$18</definedName>
    <definedName name="List02_type">Дифференциация!$AG$10:$AG$18</definedName>
    <definedName name="List04_flag_H1">'Форма 12'!$H$3:$M$3</definedName>
    <definedName name="List05_1_Data">'Форма 1.0.1 | Форма 11'!$F$7:$I$8</definedName>
    <definedName name="List05_Data_1">'Форма 11'!$I$17:$N$23</definedName>
    <definedName name="List05_Data_2">'Форма 11'!$I$25:$N$31</definedName>
    <definedName name="List05_Data_3">'Форма 11'!$I$33:$N$39</definedName>
    <definedName name="List05_Data_4">'Форма 11'!$I$42:$N$48</definedName>
    <definedName name="List05_Data_5">'Форма 11'!$I$50:$N$56</definedName>
    <definedName name="List05_Data_6">'Форма 11'!$I$58:$N$64</definedName>
    <definedName name="List05_flag_H1">'Форма 11'!$H$3:$N$3</definedName>
    <definedName name="List06_5_MC">#REF!</definedName>
    <definedName name="List07_Date">'Сведения об изменении'!$F$12:$F$13</definedName>
    <definedName name="logical">TEHSHEET!$D$2:$D$3</definedName>
    <definedName name="mail">Титульный!$F$39</definedName>
    <definedName name="MONTH">TEHSHEET!$E$2:$E$13</definedName>
    <definedName name="mr_id">TEHSHEET!$K$2</definedName>
    <definedName name="mr_list">MR_LIST!$A$1</definedName>
    <definedName name="NameOrPr">Титульный!$F$18</definedName>
    <definedName name="NameOrPr_ch">Титульный!$F$23</definedName>
    <definedName name="NameTemplatesInListMO">#REF!</definedName>
    <definedName name="NameTemplatesInTitle">#REF!</definedName>
    <definedName name="NameTemplatesInTitleList">#REF!</definedName>
    <definedName name="NDS">Титульный!$F$30</definedName>
    <definedName name="NO">Титульный!$F$28</definedName>
    <definedName name="numberPr">Титульный!$F$20</definedName>
    <definedName name="numberPr_ch">Титульный!$F$25</definedName>
    <definedName name="org" localSheetId="0">#REF!</definedName>
    <definedName name="org">Титульный!$F$34</definedName>
    <definedName name="Org_Address">Титульный!$F$39:$F$39</definedName>
    <definedName name="ORG_END_DATE">TEHSHEET!$E$17</definedName>
    <definedName name="ORG_INFO_NAME_FORM">#REF!</definedName>
    <definedName name="ORG_INFO_P_NOTE_MAIN">#REF!</definedName>
    <definedName name="Org_main">Титульный!$F$40:$F$40</definedName>
    <definedName name="Org_otv_lico">Титульный!$F$43:$F$46</definedName>
    <definedName name="ORG_START_DATE">TEHSHEET!$D$17</definedName>
    <definedName name="P19_T1_Protect">P5_T1_Protect,P6_T1_Protect,P7_T1_Protect,P8_T1_Protect,P9_T1_Protect,P10_T1_Protect,P11_T1_Protect,P12_T1_Protect,P13_T1_Protect,P14_T1_Protect</definedName>
    <definedName name="P19_T2_Protect">P5_T1_Protect,P6_T1_Protect,P7_T1_Protect,P8_T1_Protect,P9_T1_Protect,P10_T1_Protect,P11_T1_Protect,P12_T1_Protect,P13_T1_Protect,P14_T1_Protect</definedName>
    <definedName name="pDel_Comm">Комментарии!$C$11:$C$12</definedName>
    <definedName name="pDel_ED">ЭД!$C$12:$C$13</definedName>
    <definedName name="pDel_List01_H1">'Перечень тарифов'!$C$9:$C$13</definedName>
    <definedName name="pDel_List01_H2">'Перечень тарифов'!$G$9:$G$13</definedName>
    <definedName name="pDel_List01_V1">'Перечень тарифов'!$N$5:$U$5</definedName>
    <definedName name="pDel_List02_H3">Дифференциация!$L$10:$L$18</definedName>
    <definedName name="pDel_List02_H4">Дифференциация!$R$10:$R$18</definedName>
    <definedName name="pDel_List02_H5">Дифференциация!$U$10:$U$18</definedName>
    <definedName name="pDel_List02_H5_1">Дифференциация!$U$10:$U$18</definedName>
    <definedName name="pDel_List02_H6">Дифференциация!$X$10:$X$18</definedName>
    <definedName name="pDel_List02_H6_1">Дифференциация!$X$10:$X$18</definedName>
    <definedName name="pDel_List02_H7">Дифференциация!$AE$10:$AE$18</definedName>
    <definedName name="pDel_List02_H8">Дифференциация!$AK$10:$AK$18</definedName>
    <definedName name="pDel_List04_V1">'Форма 12'!$H$5:$M$5</definedName>
    <definedName name="pDel_List05_V1">'Форма 11'!$H$10:$N$10</definedName>
    <definedName name="pDel_List07">'Сведения об изменении'!$C$12:$C$13</definedName>
    <definedName name="pDel_R_B_Purch">'Форма 9'!$C$13:$C$14</definedName>
    <definedName name="PeriodIsEmptyList">#REF!</definedName>
    <definedName name="pIns_Comm">Комментарии!$E$12</definedName>
    <definedName name="pIns_ED">ЭД!$E$13</definedName>
    <definedName name="pIns_List01_H1">'Перечень тарифов'!$E$13</definedName>
    <definedName name="pIns_List01_V1">'Перечень тарифов'!$U$6</definedName>
    <definedName name="pIns_List02_H1">Дифференциация!$E$18</definedName>
    <definedName name="pIns_List04_H1">'Форма 12'!$E$17</definedName>
    <definedName name="pIns_List04_H2">'Форма 12'!$F$17</definedName>
    <definedName name="pIns_List04_V1">'Форма 12'!$M$7</definedName>
    <definedName name="pIns_List05_1">'Форма 1.0.1 | Форма 11'!$8:$8</definedName>
    <definedName name="pIns_List05_H1_1">'Форма 11'!$E$23</definedName>
    <definedName name="pIns_List05_H1_2">'Форма 11'!$E$31</definedName>
    <definedName name="pIns_List05_H1_3">'Форма 11'!$E$39</definedName>
    <definedName name="pIns_List05_H1_4">'Форма 11'!$E$48</definedName>
    <definedName name="pIns_List05_H1_5">'Форма 11'!$E$56</definedName>
    <definedName name="pIns_List05_H1_6">'Форма 11'!$E$64</definedName>
    <definedName name="pIns_List05_H2_1">'Форма 11'!$F$23</definedName>
    <definedName name="pIns_List05_H2_2">'Форма 11'!$F$31</definedName>
    <definedName name="pIns_List05_H2_3">'Форма 11'!$F$39</definedName>
    <definedName name="pIns_List05_H2_4">'Форма 11'!$F$48</definedName>
    <definedName name="pIns_List05_H2_5">'Форма 11'!$F$56</definedName>
    <definedName name="pIns_List05_H2_6">'Форма 11'!$F$64</definedName>
    <definedName name="pIns_List05_V1">'Форма 11'!$N$12</definedName>
    <definedName name="pIns_List07">'Сведения об изменении'!$E$13</definedName>
    <definedName name="pIns_R_B_Purch_1">'Форма 9'!$E$14</definedName>
    <definedName name="pRen_List01_V1">'Перечень тарифов'!$N$1:$U$1</definedName>
    <definedName name="pRen_List04_V1">'Форма 12'!$H$1:$M$1</definedName>
    <definedName name="pRen_List05_V1">'Форма 11'!$H$1:$N$1</definedName>
    <definedName name="Print_form">TEHSHEET!$O$2:$O$43</definedName>
    <definedName name="PROCEDURE_TC_NAME_FORM">#REF!</definedName>
    <definedName name="PROT_22">P3_PROT_22,P4_PROT_22,P5_PROT_22</definedName>
    <definedName name="PT_DIFFERENTIATION_CS">#REF!</definedName>
    <definedName name="PT_DIFFERENTIATION_CS_ID">#REF!</definedName>
    <definedName name="PT_DIFFERENTIATION_IST_TE">#REF!</definedName>
    <definedName name="PT_DIFFERENTIATION_IST_TE_ID">#REF!</definedName>
    <definedName name="PT_DIFFERENTIATION_NTAR">#REF!</definedName>
    <definedName name="PT_DIFFERENTIATION_NTAR_ID">#REF!</definedName>
    <definedName name="PT_DIFFERENTIATION_NUM_CS">#REF!</definedName>
    <definedName name="PT_DIFFERENTIATION_NUM_IST_TE">#REF!</definedName>
    <definedName name="PT_DIFFERENTIATION_NUM_NTAR">#REF!</definedName>
    <definedName name="PT_DIFFERENTIATION_NUM_TER">#REF!</definedName>
    <definedName name="PT_DIFFERENTIATION_TER">#REF!</definedName>
    <definedName name="PT_DIFFERENTIATION_TER_ID">#REF!</definedName>
    <definedName name="PT_P_FORM_COLDVSNA_4_NAME_FORM">#REF!</definedName>
    <definedName name="PT_P_FORM_COLDVSNA_5_NAME_FORM">#REF!</definedName>
    <definedName name="PT_P_FORM_HEAT_4_NAME_FORM">#REF!</definedName>
    <definedName name="PT_P_FORM_HEAT_5_NAME_FORM">#REF!</definedName>
    <definedName name="PT_P_FORM_HEAT_7_NAME_FORM">#REF!</definedName>
    <definedName name="PT_P_FORM_HOTVSNA_4_NAME_FORM">#REF!</definedName>
    <definedName name="PT_P_FORM_HOTVSNA_5_NAME_FORM">#REF!</definedName>
    <definedName name="PT_P_FORM_VOTV_4_NAME_FORM">#REF!</definedName>
    <definedName name="PT_P_FORM_VOTV_5_NAME_FORM">#REF!</definedName>
    <definedName name="PT_R_FORM_COLDVSNA_16_NAME_FORM">#REF!</definedName>
    <definedName name="PT_R_FORM_COLDVSNA_17_NAME_FORM">#REF!</definedName>
    <definedName name="PT_R_FORM_HEAT_21_NAME_FORM">#REF!</definedName>
    <definedName name="PT_R_FORM_HEAT_22_NAME_FORM">#REF!</definedName>
    <definedName name="PT_R_FORM_HEAT_23_NAME_FORM">#REF!</definedName>
    <definedName name="PT_R_FORM_HEAT_24_NAME_FORM">#REF!</definedName>
    <definedName name="PT_R_FORM_HOTVSNA_16_NAME_FORM">#REF!</definedName>
    <definedName name="PT_R_FORM_HOTVSNA_17_NAME_FORM">#REF!</definedName>
    <definedName name="PT_R_FORM_VOTV_16_NAME_FORM">#REF!</definedName>
    <definedName name="PT_R_FORM_VOTV_17_NAME_FORM">#REF!</definedName>
    <definedName name="PURCH_NAME_FORM">#REF!</definedName>
    <definedName name="QRE_METHOD_LIST">#REF!</definedName>
    <definedName name="QUARTER" localSheetId="0">#REF!</definedName>
    <definedName name="QUARTER">TEHSHEET!$F$2:$F$5</definedName>
    <definedName name="REESTR_LINK_RANGE">REESTR_LINK!$A$2:$C$3</definedName>
    <definedName name="REESTR_VED_RANGE">REESTR_VED!$B$2:$B$7</definedName>
    <definedName name="REESTR_VT_RANGE">REESTR_VT!$B$2:$B$7</definedName>
    <definedName name="REGION">TEHSHEET!$A$2:$A$87</definedName>
    <definedName name="region_name" localSheetId="0">#REF!</definedName>
    <definedName name="region_name">Титульный!$F$7</definedName>
    <definedName name="ROIV_INFO_NAME">#REF!</definedName>
    <definedName name="ruk_fio">Титульный!$F$40</definedName>
    <definedName name="SAPBEXrevision">1</definedName>
    <definedName name="SAPBEXsysID">"BW2"</definedName>
    <definedName name="SAPBEXwbID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tartDateList">#REF!</definedName>
    <definedName name="sys_id">TEHSHEET!$K$4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MPLATE_DATA_POINT_FHD">#REF!</definedName>
    <definedName name="TEMPLATE_GROUP">#REF!</definedName>
    <definedName name="TEMPLATE_NAME_FORM_LIST">#REF!</definedName>
    <definedName name="TEMPLATE_NOTE_POINT_FHD">#REF!</definedName>
    <definedName name="TEMPLATE_NUMBER_FORM_LIST">#REF!</definedName>
    <definedName name="TEMPLATE_NUMBER_POINT_FHD">#REF!</definedName>
    <definedName name="TEMPLATE_ORG_DATA_POINT">#REF!</definedName>
    <definedName name="TEMPLATE_SPHERE">#REF!</definedName>
    <definedName name="TEMPLATE_SPHERE_LIST">#REF!</definedName>
    <definedName name="TEMPLATE_SPHERE_LIST_FOR_NOTE">#REF!</definedName>
    <definedName name="TEMPLATE_SPHERE_RUS">#REF!</definedName>
    <definedName name="TEMPLATE_SPHERE_RUS_2">#REF!</definedName>
    <definedName name="TemplateState">TEHSHEET!$I$17</definedName>
    <definedName name="TERMS_NAME_FORM">#REF!</definedName>
    <definedName name="TERMS_P_1">#REF!</definedName>
    <definedName name="TERRITORY_LIST_ID">#REF!</definedName>
    <definedName name="TERRITORY_MR_LIST">#REF!</definedName>
    <definedName name="TITLE_DATE_CHANGE_PERIOD">#REF!</definedName>
    <definedName name="TITLE_DATE_FIL">#REF!</definedName>
    <definedName name="TITLE_DATE_PR">#REF!</definedName>
    <definedName name="TITLE_DATE_PR_CHANGE">#REF!</definedName>
    <definedName name="TITLE_DIFFERENTIATION_TYPE">#REF!</definedName>
    <definedName name="TITLE_FIL_YEAR">#REF!</definedName>
    <definedName name="TITLE_IP_DETAILED_METHOD_LIST">#REF!</definedName>
    <definedName name="TITLE_IST_PUB">#REF!</definedName>
    <definedName name="TITLE_IST_PUB_CHANGE">#REF!</definedName>
    <definedName name="TITLE_NAME_OR_PR">#REF!</definedName>
    <definedName name="TITLE_NAME_OR_PR_CHANGE">#REF!</definedName>
    <definedName name="TITLE_NUMBER_PR">#REF!</definedName>
    <definedName name="TITLE_NUMBER_PR_CHANGE">#REF!</definedName>
    <definedName name="TITLE_PERIOD_END">#REF!</definedName>
    <definedName name="TITLE_PERIOD_START">#REF!</definedName>
    <definedName name="TitlePr_ch">Титульный!$F$22</definedName>
    <definedName name="TP_NAME_FORM">#REF!</definedName>
    <definedName name="TP_P_A">#REF!</definedName>
    <definedName name="TP_P_B">#REF!</definedName>
    <definedName name="TP_P_G">#REF!</definedName>
    <definedName name="TP_P_NOTE_A">#REF!</definedName>
    <definedName name="TP_P_NOTE_B">#REF!</definedName>
    <definedName name="TP_P_NOTE_G">#REF!</definedName>
    <definedName name="TP_P_NOTE_G_1">#REF!</definedName>
    <definedName name="TP_P_NOTE_V">#REF!</definedName>
    <definedName name="TP_P_NOTE_V_1">#REF!</definedName>
    <definedName name="TP_P_V">#REF!</definedName>
    <definedName name="TP_P_V_1">#REF!</definedName>
    <definedName name="TSphere">TEHSHEET!$M$3</definedName>
    <definedName name="TSphere_full">TEHSHEET!$M$5</definedName>
    <definedName name="TSphere_trans">TEHSHEET!$M$4</definedName>
    <definedName name="UpdStatus">#REF!</definedName>
    <definedName name="VDET_END_DATE">TEHSHEET!$E$20</definedName>
    <definedName name="VDET_START_DATE">TEHSHEET!$D$20</definedName>
    <definedName name="version">Инструкция!$B$3</definedName>
    <definedName name="year_list" localSheetId="0">#REF!</definedName>
    <definedName name="year_list">TEHSHEET!$C$2:$C$3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2" i="21" l="1"/>
  <c r="D61" i="21"/>
  <c r="D60" i="21"/>
  <c r="D59" i="21"/>
  <c r="D58" i="21"/>
  <c r="D57" i="21"/>
  <c r="E57" i="21" s="1"/>
  <c r="D54" i="21"/>
  <c r="D53" i="21"/>
  <c r="D52" i="21"/>
  <c r="D51" i="21"/>
  <c r="D50" i="21"/>
  <c r="D49" i="21"/>
  <c r="E49" i="21" s="1"/>
  <c r="D46" i="21"/>
  <c r="D45" i="21"/>
  <c r="D44" i="21"/>
  <c r="D43" i="21"/>
  <c r="D42" i="21"/>
  <c r="E41" i="21"/>
  <c r="D41" i="21"/>
  <c r="D38" i="21"/>
  <c r="D37" i="21"/>
  <c r="D36" i="21"/>
  <c r="D35" i="21"/>
  <c r="D34" i="21"/>
  <c r="D33" i="21"/>
  <c r="E33" i="21" s="1"/>
  <c r="D30" i="21"/>
  <c r="D29" i="21"/>
  <c r="D28" i="21"/>
  <c r="D27" i="21"/>
  <c r="D26" i="21"/>
  <c r="D25" i="21"/>
  <c r="E25" i="21" s="1"/>
  <c r="D22" i="21"/>
  <c r="D21" i="21"/>
  <c r="D20" i="21"/>
  <c r="D19" i="21"/>
  <c r="D18" i="21"/>
  <c r="D17" i="21"/>
  <c r="E17" i="21" s="1"/>
  <c r="M15" i="21"/>
  <c r="L15" i="21"/>
  <c r="I15" i="21"/>
  <c r="H15" i="21"/>
  <c r="F8" i="21"/>
  <c r="E8" i="21"/>
  <c r="F7" i="21"/>
  <c r="E7" i="21"/>
  <c r="I2" i="21"/>
  <c r="K2" i="21" s="1"/>
  <c r="J15" i="21" s="1"/>
  <c r="D33" i="20"/>
  <c r="D32" i="20"/>
  <c r="D31" i="20"/>
  <c r="D30" i="20"/>
  <c r="D29" i="20"/>
  <c r="E28" i="20"/>
  <c r="D27" i="20"/>
  <c r="D26" i="20"/>
  <c r="D25" i="20"/>
  <c r="D24" i="20"/>
  <c r="D23" i="20"/>
  <c r="D22" i="20"/>
  <c r="D21" i="20"/>
  <c r="D20" i="20"/>
  <c r="D19" i="20"/>
  <c r="D18" i="20"/>
  <c r="E17" i="20"/>
  <c r="D16" i="20"/>
  <c r="D15" i="20"/>
  <c r="D14" i="20"/>
  <c r="D13" i="20"/>
  <c r="D12" i="20"/>
  <c r="H10" i="20"/>
  <c r="I2" i="20"/>
  <c r="J2" i="20" s="1"/>
  <c r="J10" i="20" s="1"/>
  <c r="H10" i="19"/>
  <c r="E10" i="19"/>
  <c r="F11" i="18"/>
  <c r="F9" i="18"/>
  <c r="B207" i="14"/>
  <c r="A203" i="14"/>
  <c r="A204" i="14" s="1"/>
  <c r="A205" i="14" s="1"/>
  <c r="D202" i="14"/>
  <c r="B197" i="14"/>
  <c r="A193" i="14"/>
  <c r="D192" i="14"/>
  <c r="B187" i="14"/>
  <c r="A184" i="14"/>
  <c r="D183" i="14"/>
  <c r="A183" i="14"/>
  <c r="D182" i="14"/>
  <c r="B177" i="14"/>
  <c r="A174" i="14"/>
  <c r="A175" i="14" s="1"/>
  <c r="D175" i="14" s="1"/>
  <c r="A173" i="14"/>
  <c r="D173" i="14" s="1"/>
  <c r="D172" i="14"/>
  <c r="H164" i="14"/>
  <c r="F164" i="14"/>
  <c r="H160" i="14"/>
  <c r="K155" i="14"/>
  <c r="B126" i="14"/>
  <c r="A122" i="14"/>
  <c r="D121" i="14"/>
  <c r="B117" i="14"/>
  <c r="A113" i="14"/>
  <c r="A114" i="14" s="1"/>
  <c r="D114" i="14" s="1"/>
  <c r="D112" i="14"/>
  <c r="D99" i="14"/>
  <c r="D98" i="14"/>
  <c r="D97" i="14"/>
  <c r="D96" i="14"/>
  <c r="D95" i="14"/>
  <c r="H30" i="14"/>
  <c r="H19" i="14"/>
  <c r="E19" i="14"/>
  <c r="E17" i="13"/>
  <c r="D17" i="13"/>
  <c r="K12" i="9"/>
  <c r="D16" i="8"/>
  <c r="D15" i="8"/>
  <c r="D14" i="8"/>
  <c r="D13" i="8"/>
  <c r="D12" i="8"/>
  <c r="H10" i="8"/>
  <c r="J2" i="8"/>
  <c r="J10" i="8" s="1"/>
  <c r="I2" i="8"/>
  <c r="I10" i="8" s="1"/>
  <c r="N1" i="8"/>
  <c r="N10" i="8" s="1"/>
  <c r="D63" i="7"/>
  <c r="B63" i="7"/>
  <c r="A60" i="7"/>
  <c r="A61" i="7" s="1"/>
  <c r="A62" i="7" s="1"/>
  <c r="A63" i="7" s="1"/>
  <c r="D59" i="7"/>
  <c r="A59" i="7"/>
  <c r="D58" i="7"/>
  <c r="B55" i="7"/>
  <c r="A52" i="7"/>
  <c r="A53" i="7" s="1"/>
  <c r="A54" i="7" s="1"/>
  <c r="A55" i="7" s="1"/>
  <c r="A51" i="7"/>
  <c r="D50" i="7"/>
  <c r="B47" i="7"/>
  <c r="D46" i="7"/>
  <c r="D45" i="7"/>
  <c r="A45" i="7"/>
  <c r="A46" i="7" s="1"/>
  <c r="A47" i="7" s="1"/>
  <c r="D44" i="7"/>
  <c r="D43" i="7"/>
  <c r="A43" i="7"/>
  <c r="A44" i="7" s="1"/>
  <c r="D42" i="7"/>
  <c r="D47" i="7" s="1"/>
  <c r="B38" i="7"/>
  <c r="D36" i="7"/>
  <c r="D34" i="7"/>
  <c r="A34" i="7"/>
  <c r="A35" i="7" s="1"/>
  <c r="A36" i="7" s="1"/>
  <c r="A37" i="7" s="1"/>
  <c r="A38" i="7" s="1"/>
  <c r="D33" i="7"/>
  <c r="D37" i="7" s="1"/>
  <c r="B30" i="7"/>
  <c r="A29" i="7"/>
  <c r="A30" i="7" s="1"/>
  <c r="A27" i="7"/>
  <c r="A28" i="7" s="1"/>
  <c r="A26" i="7"/>
  <c r="D25" i="7"/>
  <c r="D26" i="7" s="1"/>
  <c r="B22" i="7"/>
  <c r="D21" i="7"/>
  <c r="A21" i="7"/>
  <c r="A22" i="7" s="1"/>
  <c r="A19" i="7"/>
  <c r="A20" i="7" s="1"/>
  <c r="A18" i="7"/>
  <c r="D17" i="7"/>
  <c r="M15" i="7"/>
  <c r="L15" i="7"/>
  <c r="H15" i="7"/>
  <c r="F8" i="7"/>
  <c r="E8" i="7"/>
  <c r="F7" i="7"/>
  <c r="E7" i="7"/>
  <c r="I2" i="7"/>
  <c r="I15" i="7" s="1"/>
  <c r="D6" i="6"/>
  <c r="H7" i="5"/>
  <c r="E10" i="4"/>
  <c r="F11" i="3"/>
  <c r="F10" i="19" s="1"/>
  <c r="F9" i="3"/>
  <c r="E4" i="2"/>
  <c r="E3" i="2"/>
  <c r="O1" i="7"/>
  <c r="O1" i="21"/>
  <c r="N1" i="20"/>
  <c r="E121" i="14" l="1"/>
  <c r="E192" i="14"/>
  <c r="F19" i="14"/>
  <c r="F10" i="4"/>
  <c r="E17" i="7"/>
  <c r="E112" i="14"/>
  <c r="E172" i="14"/>
  <c r="E182" i="14"/>
  <c r="E42" i="7"/>
  <c r="E202" i="14"/>
  <c r="E94" i="14"/>
  <c r="N10" i="20"/>
  <c r="O15" i="21"/>
  <c r="O15" i="7"/>
  <c r="D53" i="7"/>
  <c r="D51" i="7"/>
  <c r="D52" i="7"/>
  <c r="D55" i="7"/>
  <c r="L2" i="8"/>
  <c r="L10" i="8" s="1"/>
  <c r="D113" i="14"/>
  <c r="D204" i="14"/>
  <c r="L2" i="20"/>
  <c r="L10" i="20" s="1"/>
  <c r="E50" i="7"/>
  <c r="D62" i="7"/>
  <c r="D60" i="7"/>
  <c r="E58" i="7"/>
  <c r="D61" i="7"/>
  <c r="A115" i="14"/>
  <c r="D174" i="14"/>
  <c r="A185" i="14"/>
  <c r="D184" i="14"/>
  <c r="A194" i="14"/>
  <c r="D193" i="14"/>
  <c r="D29" i="7"/>
  <c r="D27" i="7"/>
  <c r="E25" i="7"/>
  <c r="D28" i="7"/>
  <c r="A123" i="14"/>
  <c r="D122" i="14"/>
  <c r="A206" i="14"/>
  <c r="D205" i="14"/>
  <c r="K2" i="7"/>
  <c r="J15" i="7" s="1"/>
  <c r="D20" i="7"/>
  <c r="D18" i="7"/>
  <c r="D19" i="7"/>
  <c r="D22" i="7"/>
  <c r="D30" i="7"/>
  <c r="D54" i="7"/>
  <c r="A176" i="14"/>
  <c r="D38" i="7"/>
  <c r="D203" i="14"/>
  <c r="I10" i="20"/>
  <c r="E11" i="20"/>
  <c r="E33" i="7"/>
  <c r="D35" i="7"/>
  <c r="E11" i="8"/>
  <c r="A124" i="14" l="1"/>
  <c r="D123" i="14"/>
  <c r="A186" i="14"/>
  <c r="D185" i="14"/>
  <c r="A177" i="14"/>
  <c r="D177" i="14" s="1"/>
  <c r="D176" i="14"/>
  <c r="A207" i="14"/>
  <c r="D207" i="14" s="1"/>
  <c r="D206" i="14"/>
  <c r="D194" i="14"/>
  <c r="A195" i="14"/>
  <c r="A116" i="14"/>
  <c r="D115" i="14"/>
  <c r="D116" i="14" l="1"/>
  <c r="A117" i="14"/>
  <c r="D117" i="14" s="1"/>
  <c r="A187" i="14"/>
  <c r="D187" i="14" s="1"/>
  <c r="D186" i="14"/>
  <c r="A196" i="14"/>
  <c r="D195" i="14"/>
  <c r="A125" i="14"/>
  <c r="D124" i="14"/>
  <c r="D125" i="14" l="1"/>
  <c r="A126" i="14"/>
  <c r="D126" i="14" s="1"/>
  <c r="D196" i="14"/>
  <c r="A197" i="14"/>
  <c r="D197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28" authorId="0" shapeId="0" xr:uid="{00000000-0006-0000-0100-000001000000}">
      <text>
        <r>
          <rPr>
            <sz val="9"/>
            <color indexed="81"/>
            <rFont val="Arial"/>
            <family val="2"/>
          </rPr>
          <t>ОСН - Общая система налогообложения
УСН - Упрощённая система налогообложения
ЕСХН - Единый сельскохозяйственный налог
ПСН - Патентная система налогообложения
НПД - Налог на профессиональный доход</t>
        </r>
      </text>
    </comment>
  </commentList>
</comments>
</file>

<file path=xl/sharedStrings.xml><?xml version="1.0" encoding="utf-8"?>
<sst xmlns="http://schemas.openxmlformats.org/spreadsheetml/2006/main" count="3884" uniqueCount="1495">
  <si>
    <t xml:space="preserve"> (требуется обновление)</t>
  </si>
  <si>
    <t>Код отчёта: PP109.OPEN.INFO.REQUEST.TKO.EIAS</t>
  </si>
  <si>
    <t>Версия отчёта: 1.0.4</t>
  </si>
  <si>
    <t xml:space="preserve">Информация о предложении регулируемой организации об установлении предельных тарифов в области обращения с твердыми коммунальными отходами_x000D_
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</si>
  <si>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</si>
  <si>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</si>
  <si>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</si>
  <si>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</si>
  <si>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</si>
  <si>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</si>
  <si>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</si>
  <si>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организация, территория или объект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</si>
  <si>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</si>
  <si>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</si>
  <si>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>Информация о предложении регулируемой организации об установлении предельных тарифов в области обращения с твердыми коммунальными отходами</t>
  </si>
  <si>
    <t>Субъект РФ</t>
  </si>
  <si>
    <t>Орловская область</t>
  </si>
  <si>
    <t>Отсутствует Интернет в границах территории МО, где организация осуществляет регулируемые виды деятельности</t>
  </si>
  <si>
    <t>нет</t>
  </si>
  <si>
    <t>Начало_x000D_
периода регулирования</t>
  </si>
  <si>
    <t>Окончание_x000D_
периода регулирования</t>
  </si>
  <si>
    <t>Тип отчета</t>
  </si>
  <si>
    <t>первичное раскрытие информации</t>
  </si>
  <si>
    <t>Дата внесения изменений в информацию, подлежащую раскрытию</t>
  </si>
  <si>
    <t>Дата периода регулирования, с которой предлагаются изменения в тарифы</t>
  </si>
  <si>
    <t>Первичное предложение по тарифам</t>
  </si>
  <si>
    <t>Дата подачи заявления об утверждении тарифов</t>
  </si>
  <si>
    <t>Номер подачи заявления об утверждении тарифов</t>
  </si>
  <si>
    <t>924/ЗР</t>
  </si>
  <si>
    <t>Изменение тарифов</t>
  </si>
  <si>
    <t>Дата подачи заявления об изменении тарифов</t>
  </si>
  <si>
    <t>Номер заявления об изменении тарифов</t>
  </si>
  <si>
    <t>Система налогообложения</t>
  </si>
  <si>
    <t>ОСН</t>
  </si>
  <si>
    <t>НДС (отметка об учтенном НДС)</t>
  </si>
  <si>
    <t>тариф указан без НДС</t>
  </si>
  <si>
    <t>Является ли данное юридическое лицо подразделением (филиалом) другой организации</t>
  </si>
  <si>
    <t>Наименование организации</t>
  </si>
  <si>
    <t>ООО УК "Зеленая роща"</t>
  </si>
  <si>
    <t>Наименование филиала</t>
  </si>
  <si>
    <t>ИНН</t>
  </si>
  <si>
    <t>5753062527</t>
  </si>
  <si>
    <t>КПП</t>
  </si>
  <si>
    <t>575301001</t>
  </si>
  <si>
    <t>Почтовый адрес регулируемой организации</t>
  </si>
  <si>
    <t>302040, Орловская обл., г.Орёл, ул. Ломоносова, д.6, помещение 31, 4 этаж</t>
  </si>
  <si>
    <t>Фамилия, имя, отчество руководителя</t>
  </si>
  <si>
    <t>Муромский Александр Сергеевич</t>
  </si>
  <si>
    <t>Ответственный за составление формы</t>
  </si>
  <si>
    <t>Фамилия, имя, отчество</t>
  </si>
  <si>
    <t>Баюшкина Евгения Викторовна</t>
  </si>
  <si>
    <t>Должность</t>
  </si>
  <si>
    <t>Начальник планово-экономического отдела</t>
  </si>
  <si>
    <t>(код) номер телефона</t>
  </si>
  <si>
    <t>+74862481004(711)</t>
  </si>
  <si>
    <t>e-mail</t>
  </si>
  <si>
    <t>bayushkina@greenpark57.ru</t>
  </si>
  <si>
    <t>Перечень тарифов в области обращения с твердыми коммунальными отходами</t>
  </si>
  <si>
    <t>№ п/п</t>
  </si>
  <si>
    <t>Вид деятельности</t>
  </si>
  <si>
    <t>Вид тарифа</t>
  </si>
  <si>
    <t>×</t>
  </si>
  <si>
    <t>Наименование тарифа</t>
  </si>
  <si>
    <t>1</t>
  </si>
  <si>
    <t>2</t>
  </si>
  <si>
    <t>3</t>
  </si>
  <si>
    <t>4</t>
  </si>
  <si>
    <t/>
  </si>
  <si>
    <t>0</t>
  </si>
  <si>
    <t>Оказание услуги по обращению с твердыми коммунальными отходами региональным оператором</t>
  </si>
  <si>
    <t>единый предельный тариф на услугу регионального оператора по обращению с ТКО с применением метода индексации на период 2025-2027 года</t>
  </si>
  <si>
    <t>4189711</t>
  </si>
  <si>
    <t>fdif</t>
  </si>
  <si>
    <t>fdif_e</t>
  </si>
  <si>
    <t>fdif_1</t>
  </si>
  <si>
    <t>fmr</t>
  </si>
  <si>
    <t>fmo</t>
  </si>
  <si>
    <t>Дифференциация тарифов в области обращения с твердыми коммунальными отходами</t>
  </si>
  <si>
    <t>Дифференциация по технологическим особенностям</t>
  </si>
  <si>
    <t>Дифференциация по территории оказания услуг</t>
  </si>
  <si>
    <t>Дифференциация по виду твердых коммунальных отходов</t>
  </si>
  <si>
    <t>Дифференциация по классу опасности твердых коммунальных отходов</t>
  </si>
  <si>
    <t>Комментарий</t>
  </si>
  <si>
    <t>Дифференциация, да/нет</t>
  </si>
  <si>
    <t>Описание</t>
  </si>
  <si>
    <t>Муниципальный район</t>
  </si>
  <si>
    <t>Муниципальное образование</t>
  </si>
  <si>
    <t>ОКТМО</t>
  </si>
  <si>
    <t>Значение</t>
  </si>
  <si>
    <t>Тарифы</t>
  </si>
  <si>
    <t>Прочие показатели</t>
  </si>
  <si>
    <t>5.1</t>
  </si>
  <si>
    <t>5.2</t>
  </si>
  <si>
    <t>5.3</t>
  </si>
  <si>
    <t>6.1</t>
  </si>
  <si>
    <t>6.2</t>
  </si>
  <si>
    <t>6.3</t>
  </si>
  <si>
    <t>6.4</t>
  </si>
  <si>
    <t>6.5</t>
  </si>
  <si>
    <t>6.6</t>
  </si>
  <si>
    <t>7.1</t>
  </si>
  <si>
    <t>7.2</t>
  </si>
  <si>
    <t>7.3</t>
  </si>
  <si>
    <t>8.1</t>
  </si>
  <si>
    <t>8.2</t>
  </si>
  <si>
    <t>8.3</t>
  </si>
  <si>
    <t>9</t>
  </si>
  <si>
    <t xml:space="preserve">Орловская область
</t>
  </si>
  <si>
    <t>Город Орёл</t>
  </si>
  <si>
    <t>54701000</t>
  </si>
  <si>
    <t>d</t>
  </si>
  <si>
    <t>fa</t>
  </si>
  <si>
    <t>fha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</si>
  <si>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</si>
  <si>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Параметры формы</t>
  </si>
  <si>
    <t>Описание параметров формы</t>
  </si>
  <si>
    <t>Наименование параметра</t>
  </si>
  <si>
    <t>Информация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</si>
  <si>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</si>
  <si>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</si>
  <si>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</si>
  <si>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t>м</t>
  </si>
  <si>
    <t>Форма 9. Информация о способах приобретения, стоимости и об объемах товаров, работ и услуг, необходимых организации для осуществления регулируемых видов деятельности</t>
  </si>
  <si>
    <t>Ссылка на документ</t>
  </si>
  <si>
    <t>Сведения о правовых актах, регламентирующих правила закупки (положение о закупках) в организации</t>
  </si>
  <si>
    <t>Положение о закупках товаров, работ и услуг ООО "УК "Зеленая роща"</t>
  </si>
  <si>
    <t>https://zakupki.gov.ru/epz/orderclause/card/documents.html?orderClauseInfoId=768670</t>
  </si>
  <si>
    <t>В колонке "Информация" указывается описательная информация, характеризующая размещаемые данные._x000D_
В колонке "Ссылка на документ" указывается либо ссылка на документ, предварительно загруженный в хранилище файлов ФГИС ЕИАС, либо ссылка на официальный сайт в сети "Интернет", на котором размещена информация._x000D_
В случае наличия дополнительных сведений о способах приобретения, стоимости и объемах товаров, необходимых для производства товаров и (или) оказания услуг организацией, информация по ним указывается в отдельных строках.</t>
  </si>
  <si>
    <t>Сведения о месте размещения положения о закупках в организации</t>
  </si>
  <si>
    <t>ЕИС в сфере закупок</t>
  </si>
  <si>
    <t>https://zakupki.gov.ru/</t>
  </si>
  <si>
    <t>Сведения о планировании закупок</t>
  </si>
  <si>
    <t>План закупок товаров, работ и услуг ООО "УК "Зеленая роща"</t>
  </si>
  <si>
    <t>https://zakupki.gov.ru/epz/orderplan/purchase-plan/card/common-info.html?id=963747&amp;infoId=8431372</t>
  </si>
  <si>
    <t>Указываются сведения о закупках, сумма стоимости приобретения товаров и услуг по которым превышает 20% суммы от плановой необходимой валовой выручки (далее - НВВ) на очередной период регулирования.</t>
  </si>
  <si>
    <t>Сведения о результатах проведения закупок</t>
  </si>
  <si>
    <t>Реестр договоров, заключенных заказчиками по результатам закупки</t>
  </si>
  <si>
    <t>https://zakupki.gov.ru/epz/contractfz223/search/results.html?searchString=5753062527&amp;morphology=on&amp;search-filter=%D0%94%D0%B0%D1%82%D0%B5+%D1%80%D0%B0%D0%B7%D0%BC%D0%B5%D1%89%D0%B5%D0%BD%D0%B8%D1%8F&amp;statuses_0=on&amp;statuses=0&amp;currencyId=-1&amp;sortBy=BY_UPDATE_DATE&amp;pageNumber=1&amp;sortDirection=false&amp;recordsPerPage=_10&amp;showLotsInfoHidden=false</t>
  </si>
  <si>
    <t>Добавить сведения</t>
  </si>
  <si>
    <t>5</t>
  </si>
  <si>
    <t>fn</t>
  </si>
  <si>
    <t>fd1</t>
  </si>
  <si>
    <t>fn1</t>
  </si>
  <si>
    <t>fd2</t>
  </si>
  <si>
    <t>fp</t>
  </si>
  <si>
    <t>Форма 11. Информация о предложении организации об установлении предельных тарифов в области обращения с твердыми коммунальными отходами (в случае если организация оказывает регулируемые виды деятельности)</t>
  </si>
  <si>
    <t>Дифференциация</t>
  </si>
  <si>
    <t>Единица измерения</t>
  </si>
  <si>
    <t>Период действия предельного тарифа</t>
  </si>
  <si>
    <t>Добавить период</t>
  </si>
  <si>
    <t>Параметр дифференциации тарифа</t>
  </si>
  <si>
    <t>Значение параметра дифференциации тарифа</t>
  </si>
  <si>
    <t>Наличие периода действия предельного тарифа</t>
  </si>
  <si>
    <t>Период действия</t>
  </si>
  <si>
    <t>дата начала</t>
  </si>
  <si>
    <t>дата окончания</t>
  </si>
  <si>
    <t>Предлагаемый метод регулирования тарифов</t>
  </si>
  <si>
    <t>Предлагаемый метод регулирования указывается в колонке «Информация» и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аналогов._x000D_
Даты начала и окончания указываются в виде «ДД.ММ.ГГГГ»._x000D_
В случае отсутствия даты окончания тарифа в колонке «Дата окончания» указывается «Нет»._x000D_
В случае дифференциации предлагаемых методов регулирования по периодам действия тарифа информация по ним указывается в отдельных колонках.</t>
  </si>
  <si>
    <t>1.1</t>
  </si>
  <si>
    <t>Указывается наименование вида предельного тарифа в соответствии с законодательством в области обращения с твердыми коммунальными отходами._x000D_
В случае подачи предложения по нескольким видам предельных тарифов информация по каждому из них указывается отдельно.</t>
  </si>
  <si>
    <t>наименование тарифа</t>
  </si>
  <si>
    <t>да</t>
  </si>
  <si>
    <t>метод индексации</t>
  </si>
  <si>
    <t>В колонке «Значение параметра дифференциации» указывается наименование тарифа в случае подачи предложения по нескольким тарифам._x000D_
В случае наличия нескольких тарифов информация по ним указывается в отдельных строках.</t>
  </si>
  <si>
    <t>технологическая особенность</t>
  </si>
  <si>
    <t>без дифференциации</t>
  </si>
  <si>
    <t>В колонке «Значение параметра дифференциации» указывается наименование технологической особенности в соответствии с территориальной схемой обращения с отходами при наличии дифференциации тарифа по данному признаку._x000D_
В случае дифференциации тарифов по технологическим особенностям в соответствии с территориальной схемой обращения с отходами информация указывается в отдельных строках.</t>
  </si>
  <si>
    <t>территория оказания услуг</t>
  </si>
  <si>
    <t>В колонке «Значение параметра дифференциации» указывается наименование территории действия тарифа при наличии дифференциации тарифа по территориальному признаку._x000D_
В случае дифференциации тарифов по территориальному признаку информация по ним указывается в отдельных строках.</t>
  </si>
  <si>
    <t>вид твердых коммунальных отходов</t>
  </si>
  <si>
    <t>В колонке «Значение параметра дифференциации» указывается вид твердых коммунальных отходов при наличии дифференциации тарифа по виду твердых коммунальных отходов._x000D_
Значение вида твердых коммунальных отходов выбирается из перечня: сортированные, несортированные, крупногабаритные._x000D_
В случае дифференциации тарифа по виду твердых коммунальных отходов информация указывается в отдельных строках.</t>
  </si>
  <si>
    <t xml:space="preserve">класс опасности твердых коммунальных отходов </t>
  </si>
  <si>
    <t>В колонке «Значение параметра дифференциации» указывается класс опасности твердых коммунальных отходов при наличии дифференциации тарифа по классу опасности твердых коммунальных отходов._x000D_
Значение класса опасности твердых коммунальных отходов выбирается из перечня: I, II, III, IV, V._x000D_
В случае дифференциации тарифа по классу опасности твердых коммунальных отходов информация указывается в отдельных строках.</t>
  </si>
  <si>
    <t>Долгосрочные параметры регулирования тарифов (в случае если их установление предусмотрено выбранным методом регулирования тарифов)</t>
  </si>
  <si>
    <t>Долгосрочные параметры регулирования указываются в колонке «Ссылка на документ» в виде ссылки на документ, предварительно загруженный в хранилище файлов ФГИС ЕИАС._x000D_
В случае дифференциации долгосрочных параметров регулирования информация по каждому из них указывается отдельно._x000D_
Даты начала и окончания указываются в виде «ДД.ММ.ГГГГ»._x000D_
В случае отсутствия даты окончания тарифа в колонке «Дата окончания» указывается «Нет»._x000D_
В случае дифференциации долгосрочных параметров регулирования по периодам действия тарифа информация по ним указывается в отдельных колонках.</t>
  </si>
  <si>
    <t>2.1</t>
  </si>
  <si>
    <t>Указывается наименование вида тарифа в соответствии с видами тарифов в области обращения с твердыми коммунальными отходами, предусмотренных законодательством в области обращения с твердыми коммунальными отходами._x000D_
В случае подачи предложения по нескольким видам тарифов информация по каждому из них указывается отдельно.</t>
  </si>
  <si>
    <t>Необходимая валовая выручка по каждому регулируемому виду деятельности на соответствующий период, в том числе в разбивке по годам</t>
  </si>
  <si>
    <t>Необходимая валовая выручка (НВВ) указывается в колонке «Информация»._x000D_
Даты начала и окончания указываются в виде «ДД.ММ.ГГГГ»._x000D_
В случае отсутствия даты окончания тарифа в колонке «Дата окончания» указывается «Нет»._x000D_
В случае дифференциации НВВ по периодам действия тарифа информация по ним указывается в отдельных колонках.</t>
  </si>
  <si>
    <t>3.1</t>
  </si>
  <si>
    <t>тыс. руб.</t>
  </si>
  <si>
    <t>Расходы на транспортирование твердых коммунальных отходов на соответствующий период, в том числе в разбивке по годам (при их наличии)</t>
  </si>
  <si>
    <t>Указывается сумма расходов на оплату выполняемых сторонними организациями услуг, связанных с осуществлением деятельности по сбору и транспортированию твердых коммунальных отходов в соответствии с договорами, заключаемыми региональным оператором с операторами, осуществляющими транспортирование твердых коммунальных отходов и (или) собственные расходы регионального оператора на транспортирование твердых коммунальных отходов.</t>
  </si>
  <si>
    <t>Объем оказываемых услуг отдельно по регулируемым видам деятельности (годовой объем (масса) принятых твердых коммунальных отходов)</t>
  </si>
  <si>
    <t>Годовой объем (масса) принятых твердых коммунальных отходов указываются в колонке «Информация»._x000D_
Даты начала и окончания указываются в виде «ДД.ММ.ГГГГ»._x000D_
В случае отсутствия даты окончания тарифа в колонке «Дата окончания» указывается «Нет»._x000D_
В случае дифференциации годового объема (массы) принятых твердых коммунальных отходов по периодам действия тарифа информация по ним указывается в отдельных колонках.</t>
  </si>
  <si>
    <t>куб. м</t>
  </si>
  <si>
    <t>6</t>
  </si>
  <si>
    <t xml:space="preserve">Размер дополнительно полученных доходов и (или) недополученных доходов организации (при их наличии), определенный в соответствии с основами ценообразования в области обращения с твердыми коммунальными отходами, утвержденными Правительством Российской Федерации </t>
  </si>
  <si>
    <t>Размер недополученных доходов указывается в колонке «Информация»._x000D_
Даты начала и окончания указываются в виде «ДД.ММ.ГГГГ»._x000D_
В случае отсутствия даты окончания тарифа в колонке «Дата окончания» указывается «Нет»._x000D_
В случае дифференциации недополученных доходов по периодам действия тарифа информация по ним указывается в отдельных колонках.</t>
  </si>
  <si>
    <t>7</t>
  </si>
  <si>
    <t>Размер экономически обоснованных расходов, не учтенных при установлении предельных тарифов в предыдущие периоды регулирования (при их наличии), определенном в соответствии с основами ценообразования в области обращения с твердыми коммунальными отходами, утвержденными Правительством Российской Федерации</t>
  </si>
  <si>
    <t>Размер экономически обоснованных расходов, не учтенных при установлении предельных тарифов в предыдущие периоды регулирования, указывается в колонке «Информация»._x000D_
Даты начала и окончания указываются в виде «ДД.ММ.ГГГГ»._x000D_
В случае отсутствия даты окончания тарифа в колонке «Дата окончания» указывается «Нет»._x000D_
В случае дифференциации экономически обоснованных расходов, не учтенных при установлении предельных тарифов в предыдущие периоды регулирования, по периодам действия тарифа информация по ним указывается в отдельных колонках.</t>
  </si>
  <si>
    <t>Форма 12. Информация о предложенном организацией расчетном размере предельных тарифов в области обращения с твердыми коммунальными отходами</t>
  </si>
  <si>
    <t>Величина тарифа</t>
  </si>
  <si>
    <t>Указывается наименование вида предельного тарифа в соответствии законодательством в области обращения с твердыми коммунальными отходами._x000D_
В случае подачи предложения по нескольким видам предельных тарифов информация по каждому из них указывается отдельно.</t>
  </si>
  <si>
    <t>руб./куб. м</t>
  </si>
  <si>
    <t>Указывается наименование предельного тарифа в случае подачи предложения по нескольким тарифам._x000D_
В случае наличия нескольких предельных тарифов информация по ним указывается в отдельных строках.</t>
  </si>
  <si>
    <t>Указывается наименование технологической особенности в соответствии с территориальной схемой обращения с отходами при наличии дифференциации тарифа по данному признаку._x000D_
В случае дифференциации тарифов по технологическим особенностям в соответствии с территориальной схемой обращения с отходами информация указывается в отдельных строках.</t>
  </si>
  <si>
    <t>Указывается наименование территории действия предельного тарифа при наличии дифференциации тарифа по территориальному признаку._x000D_
В случае дифференциации предельных тарифов по территориальному признаку информация по ним указывается в отдельных строках.</t>
  </si>
  <si>
    <t>Указывается вид твердых коммунальных отходов при наличии дифференциации тарифа по виду твердых коммунальных отходов._x000D_
Значение вида твердых коммунальных отходов выбирается из перечня:_x000D_
- сортированные;_x000D_
- несортированные;_x000D_
- крупногабаритные._x000D_
В случае дифференциации тарифа по виду твердых коммунальных отходов информация указывается в отдельных строках.</t>
  </si>
  <si>
    <t>Указывается класс опасности твердых коммунальных отходов при наличии дифференциации тарифа по классу опасности твердых коммунальных отходов._x000D_
Значение класса опасности твердых коммунальных отходов выбирается из перечня:_x000D_
- IV;_x000D_
- V._x000D_
В случае дифференциации предельного тарифа по классу опасности твердых коммунальных отходов информация указывается в отдельных строках._x000D_
Даты начала и окончания указываются в виде «ДД.ММ.ГГГГ»._x000D_
В случае отсутствия даты окончания тарифа в колонке «Дата окончания» указывается «Нет»._x000D_
В случае дифференциации предельных тарифов по периодам действия информация по ним указывается в отдельных колонках.</t>
  </si>
  <si>
    <t>В случае представления организацией в региональный орган регулирования (орган местного самоуправления) иных документов и материалов, не предусмотренных перечнем обосновывающих материалов, прилагаемых к заявлению об установлении предельных тарифов, предусмотренным правилами регулирования тарифов в сфере обращения с твердыми коммунальными отходами, утвержденными Правительством Российской Федерации, указанная информация в части, содержащейся в таких документах и материалах, раскрывается организацией в данной форме в течение 7 дней со дня их представления в региональный орган регулирования (орган местного самоуправления).</t>
  </si>
  <si>
    <r>
      <t xml:space="preserve">Информация о предоставлении электронного документа в исполнительный орган субъекта Российской Федерации в области государственного регулирования цен (тарифов) </t>
    </r>
    <r>
      <rPr>
        <vertAlign val="superscript"/>
        <sz val="9"/>
        <rFont val="Tahoma"/>
        <family val="2"/>
        <charset val="204"/>
      </rPr>
      <t>2</t>
    </r>
  </si>
  <si>
    <t>Данные электронного документа, подписанного усиленной квалифицированной электронной подписью уполномоченного представителя регулируемой организации</t>
  </si>
  <si>
    <t>Название документа</t>
  </si>
  <si>
    <t>Исходящий номер</t>
  </si>
  <si>
    <t>Дата отправления</t>
  </si>
  <si>
    <t>8</t>
  </si>
  <si>
    <t>В колонке "Дата отправления" дата указывается в виде «ДД.ММ.ГГГГ»._x000D_
В колонке «Ссылка на документ» указывается ссылка на электронный документ, подписанный усиленной квалифицированной электронной подписью уполномоченного представителя регулируемой организации, предварительно загруженный в хранилище файлов ФГИС ЕИАС.</t>
  </si>
  <si>
    <t>Добавить строку</t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</si>
  <si>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</si>
  <si>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Сведения об изменениях в первоначально опубликованной информации</t>
  </si>
  <si>
    <t>Сведения</t>
  </si>
  <si>
    <t>Дата внесения изменений</t>
  </si>
  <si>
    <t>Комментарии</t>
  </si>
  <si>
    <t>Добавить</t>
  </si>
  <si>
    <t>Расчетные листы</t>
  </si>
  <si>
    <t>Скрытые листы</t>
  </si>
  <si>
    <t>Инструкция</t>
  </si>
  <si>
    <t>modList00</t>
  </si>
  <si>
    <t>Лог обновления</t>
  </si>
  <si>
    <t>modList01</t>
  </si>
  <si>
    <t>Титульный</t>
  </si>
  <si>
    <t>modList02</t>
  </si>
  <si>
    <t>Перечень тарифов</t>
  </si>
  <si>
    <t>AllSheetsInThisWorkbook</t>
  </si>
  <si>
    <t>TEHSHEET</t>
  </si>
  <si>
    <t>Форма 1.0.1 | Форма 11</t>
  </si>
  <si>
    <t>et_union_hor</t>
  </si>
  <si>
    <t>Форма 11</t>
  </si>
  <si>
    <t>modReestr</t>
  </si>
  <si>
    <t>Форма 12</t>
  </si>
  <si>
    <t>modList07</t>
  </si>
  <si>
    <t>Форма 1.0.2</t>
  </si>
  <si>
    <t>modfrmRezimChoose</t>
  </si>
  <si>
    <t>Сведения об изменении</t>
  </si>
  <si>
    <t>modCheckCyan</t>
  </si>
  <si>
    <t>modInfo</t>
  </si>
  <si>
    <t>Проверка</t>
  </si>
  <si>
    <t>modList03</t>
  </si>
  <si>
    <t>et_union_vert</t>
  </si>
  <si>
    <t>modHTTP</t>
  </si>
  <si>
    <t>modfrmRegion</t>
  </si>
  <si>
    <t>MR_LIST</t>
  </si>
  <si>
    <t>REESTR_VED</t>
  </si>
  <si>
    <t>REESTR_VT</t>
  </si>
  <si>
    <t>dblList01</t>
  </si>
  <si>
    <t>dblList02</t>
  </si>
  <si>
    <t>dblList04</t>
  </si>
  <si>
    <t>modList04_1</t>
  </si>
  <si>
    <t>modList04</t>
  </si>
  <si>
    <t>dblList05</t>
  </si>
  <si>
    <t>dblList07</t>
  </si>
  <si>
    <t>modList05_1</t>
  </si>
  <si>
    <t>modList05</t>
  </si>
  <si>
    <t>modfrmReestrObj</t>
  </si>
  <si>
    <t>modProv</t>
  </si>
  <si>
    <t>modfrmReestr</t>
  </si>
  <si>
    <t>modUpdTemplMain</t>
  </si>
  <si>
    <t>REESTR_ORG</t>
  </si>
  <si>
    <t>modClassifierValidate</t>
  </si>
  <si>
    <t>modHyp</t>
  </si>
  <si>
    <t>modfrmDateChoose</t>
  </si>
  <si>
    <t>modComm</t>
  </si>
  <si>
    <t>modThisWorkbook</t>
  </si>
  <si>
    <t>REESTR_MO</t>
  </si>
  <si>
    <t>modfrmReestrMR</t>
  </si>
  <si>
    <t>modServiceModule</t>
  </si>
  <si>
    <t>modfrmCheckUpdates</t>
  </si>
  <si>
    <t>REESTR_DS</t>
  </si>
  <si>
    <t>REESTR_CHS</t>
  </si>
  <si>
    <t>REESTR_LINK</t>
  </si>
  <si>
    <t>REGION</t>
  </si>
  <si>
    <t>year_list</t>
  </si>
  <si>
    <t>logical</t>
  </si>
  <si>
    <t>Месяц_x000D_
(MONTH)</t>
  </si>
  <si>
    <t>Квартал_x000D_
(QUARTER)</t>
  </si>
  <si>
    <t>Месяц_x000D_
(kind_of_publication)</t>
  </si>
  <si>
    <t>Единица измерения_x000D_
/kind_of_unit/</t>
  </si>
  <si>
    <t>Единица измерения 2_x000D_
/kind_of_unit_2/</t>
  </si>
  <si>
    <t>Вид тарифа_x000D_
/list_of_tariff/</t>
  </si>
  <si>
    <t>mr_id</t>
  </si>
  <si>
    <t>версия шаблона_x000D_
 (DocProp_Version)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</si>
  <si>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</si>
  <si>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color rgb="FF000000"/>
        <rFont val="Tahoma"/>
        <family val="2"/>
        <charset val="204"/>
      </rPr>
      <t>_x000D_
data_type</t>
    </r>
  </si>
  <si>
    <t>Print_form</t>
  </si>
  <si>
    <t>List_H</t>
  </si>
  <si>
    <t>List_M</t>
  </si>
  <si>
    <r>
      <t xml:space="preserve">класс опасности ТКО_x000D_
</t>
    </r>
    <r>
      <rPr>
        <sz val="10"/>
        <rFont val="Tahoma"/>
        <family val="2"/>
        <charset val="204"/>
      </rPr>
      <t>/list_classTKO/</t>
    </r>
  </si>
  <si>
    <r>
      <t xml:space="preserve">вид ТКО_x000D_
</t>
    </r>
    <r>
      <rPr>
        <sz val="10"/>
        <rFont val="Tahoma"/>
        <family val="2"/>
        <charset val="204"/>
      </rPr>
      <t>/list_typeTKO/</t>
    </r>
  </si>
  <si>
    <r>
      <t xml:space="preserve">Режим налогообложения_x000D_
</t>
    </r>
    <r>
      <rPr>
        <sz val="10"/>
        <rFont val="Tahoma"/>
        <family val="2"/>
        <charset val="204"/>
      </rPr>
      <t>/kind_of_NDS/</t>
    </r>
  </si>
  <si>
    <r>
      <t xml:space="preserve">НДС для общего режима налогообложения_x000D_
</t>
    </r>
    <r>
      <rPr>
        <sz val="10"/>
        <rFont val="Tahoma"/>
        <family val="2"/>
        <charset val="204"/>
      </rPr>
      <t>/kind_of_NDS_tariff/</t>
    </r>
  </si>
  <si>
    <r>
      <t xml:space="preserve">Метод регулирования_x000D_
</t>
    </r>
    <r>
      <rPr>
        <sz val="10"/>
        <rFont val="Tahoma"/>
        <family val="2"/>
        <charset val="204"/>
      </rPr>
      <t>/kind_of_control_method/</t>
    </r>
  </si>
  <si>
    <t>Перечень форм_x000D_
(kind_of_forms)</t>
  </si>
  <si>
    <t>Алтайский край</t>
  </si>
  <si>
    <t>январь</t>
  </si>
  <si>
    <t>I квартал</t>
  </si>
  <si>
    <t>На официальном сайте организации</t>
  </si>
  <si>
    <t>код шаблона_x000D_
(DocProp_TemplateCode)</t>
  </si>
  <si>
    <t>JKH.OPEN.INFO.REQUEST.TKO.564</t>
  </si>
  <si>
    <t>Форма 1.1</t>
  </si>
  <si>
    <t>00</t>
  </si>
  <si>
    <t>IV</t>
  </si>
  <si>
    <t>несортированные</t>
  </si>
  <si>
    <t>тариф указан с НДС для плательщиков НДС</t>
  </si>
  <si>
    <t>метод экономически обоснованных расходов (затрат)</t>
  </si>
  <si>
    <t>Форма 1.0.1</t>
  </si>
  <si>
    <t>Основные параметры раскрываемой информации</t>
  </si>
  <si>
    <t>Амурская область</t>
  </si>
  <si>
    <t>февраль</t>
  </si>
  <si>
    <t>II квартал</t>
  </si>
  <si>
    <t>На сайте регулирующего органа</t>
  </si>
  <si>
    <t>руб./тонна</t>
  </si>
  <si>
    <t>тонна</t>
  </si>
  <si>
    <t>Без дифференциации</t>
  </si>
  <si>
    <t>sys_id</t>
  </si>
  <si>
    <t>сфера_x000D_
(TSphere)</t>
  </si>
  <si>
    <t>ТС</t>
  </si>
  <si>
    <t>изменения в раскрытой ранее информации</t>
  </si>
  <si>
    <t>Форма 1.2</t>
  </si>
  <si>
    <t>01</t>
  </si>
  <si>
    <t>V</t>
  </si>
  <si>
    <t>сортированные</t>
  </si>
  <si>
    <t>УСН</t>
  </si>
  <si>
    <t>тариф указан без НДС для плательщиков НДС</t>
  </si>
  <si>
    <t>Форма 5.6.1</t>
  </si>
  <si>
    <t>Информация о предложении тарифов в области обращения с твердыми коммунальными отходами на очередной период регулирования</t>
  </si>
  <si>
    <t>Архангельская область</t>
  </si>
  <si>
    <t>март</t>
  </si>
  <si>
    <t>III квартал</t>
  </si>
  <si>
    <t>сфера(латиница)_x000D_
(TSphere_trans)</t>
  </si>
  <si>
    <t>WARM</t>
  </si>
  <si>
    <t>Форма 1.3</t>
  </si>
  <si>
    <t>02</t>
  </si>
  <si>
    <t>крупногабаритные</t>
  </si>
  <si>
    <t>ЕСХН</t>
  </si>
  <si>
    <t>метод доходности инвестированного капитала</t>
  </si>
  <si>
    <t>Форма 5.6.2</t>
  </si>
  <si>
    <t>Информация о предложении величин тарифов в области обращения с твердыми коммунальными отходами</t>
  </si>
  <si>
    <t>Астраханская область</t>
  </si>
  <si>
    <t>апрель</t>
  </si>
  <si>
    <t>IV квартал</t>
  </si>
  <si>
    <t>сфера расширено_x000D_
(TSphere_full)</t>
  </si>
  <si>
    <t>Форма 1.4</t>
  </si>
  <si>
    <t>03</t>
  </si>
  <si>
    <t>ПСН</t>
  </si>
  <si>
    <t>Белгородская область</t>
  </si>
  <si>
    <t>май</t>
  </si>
  <si>
    <t>Форма 1.5</t>
  </si>
  <si>
    <t>04</t>
  </si>
  <si>
    <t>НПД</t>
  </si>
  <si>
    <t>Брянская область</t>
  </si>
  <si>
    <t>июнь</t>
  </si>
  <si>
    <t>Форма 1.6</t>
  </si>
  <si>
    <t>05</t>
  </si>
  <si>
    <t>смешанное налогообложение</t>
  </si>
  <si>
    <t>Владимирская область</t>
  </si>
  <si>
    <t>июль</t>
  </si>
  <si>
    <t>true</t>
  </si>
  <si>
    <t>Форма 1.7</t>
  </si>
  <si>
    <t>06</t>
  </si>
  <si>
    <t>Волгоградская область</t>
  </si>
  <si>
    <t>август</t>
  </si>
  <si>
    <t>Форма 1.8</t>
  </si>
  <si>
    <t>07</t>
  </si>
  <si>
    <t>Вологодская область</t>
  </si>
  <si>
    <t>сентябрь</t>
  </si>
  <si>
    <t>Форма 1.9</t>
  </si>
  <si>
    <t>08</t>
  </si>
  <si>
    <t>Воронежская область</t>
  </si>
  <si>
    <t>октябрь</t>
  </si>
  <si>
    <t>https://appsrv.regportal-tariff.ru/procwsxls/</t>
  </si>
  <si>
    <t>Форма 1.10</t>
  </si>
  <si>
    <t>09</t>
  </si>
  <si>
    <t>г.Байконур</t>
  </si>
  <si>
    <t>ноябрь</t>
  </si>
  <si>
    <t>Форма 1.11</t>
  </si>
  <si>
    <t>10</t>
  </si>
  <si>
    <t>г. Москва</t>
  </si>
  <si>
    <t>декабрь</t>
  </si>
  <si>
    <t>Форма 1.12</t>
  </si>
  <si>
    <t>11</t>
  </si>
  <si>
    <t>г.Санкт-Петербург</t>
  </si>
  <si>
    <t>Форма 2.1</t>
  </si>
  <si>
    <t>12</t>
  </si>
  <si>
    <t>г.Севастополь</t>
  </si>
  <si>
    <t>Форма 2.2</t>
  </si>
  <si>
    <t>13</t>
  </si>
  <si>
    <t>Еврейская автономная область</t>
  </si>
  <si>
    <t>Текущая дата</t>
  </si>
  <si>
    <t>TemplateState</t>
  </si>
  <si>
    <t>Форма 2.3</t>
  </si>
  <si>
    <t>14</t>
  </si>
  <si>
    <t>Забайкальский край</t>
  </si>
  <si>
    <t>Организация</t>
  </si>
  <si>
    <t>19.11.2018 18:50:06</t>
  </si>
  <si>
    <t>DIFF_FILLED</t>
  </si>
  <si>
    <t>Форма 2.4</t>
  </si>
  <si>
    <t>15</t>
  </si>
  <si>
    <t>Ивановская область</t>
  </si>
  <si>
    <t>Форма 2.5</t>
  </si>
  <si>
    <t>16</t>
  </si>
  <si>
    <t>Иркутская область</t>
  </si>
  <si>
    <t>Признак изменения данных на листе Доступ к товарам и услугам</t>
  </si>
  <si>
    <t>CROSSES</t>
  </si>
  <si>
    <t>Форма 2.6</t>
  </si>
  <si>
    <t>17</t>
  </si>
  <si>
    <t>Кабардино-Балкарская республика</t>
  </si>
  <si>
    <t>Виды деятельности</t>
  </si>
  <si>
    <t>Форма 2.7</t>
  </si>
  <si>
    <t>18</t>
  </si>
  <si>
    <t>Калининградская область</t>
  </si>
  <si>
    <t>Форма 2.8</t>
  </si>
  <si>
    <t>19</t>
  </si>
  <si>
    <t>Калужская область</t>
  </si>
  <si>
    <t>Форма 2.9</t>
  </si>
  <si>
    <t>20</t>
  </si>
  <si>
    <t>Камчатский край</t>
  </si>
  <si>
    <t>Форма 2.10</t>
  </si>
  <si>
    <t>21</t>
  </si>
  <si>
    <t>Карачаево-Черкесская республика</t>
  </si>
  <si>
    <t>Форма 2.11</t>
  </si>
  <si>
    <t>22</t>
  </si>
  <si>
    <t>Кемеровская область</t>
  </si>
  <si>
    <t>Форма 2.12</t>
  </si>
  <si>
    <t>23</t>
  </si>
  <si>
    <t>Кировская область</t>
  </si>
  <si>
    <t>Форма 2.13</t>
  </si>
  <si>
    <t>24</t>
  </si>
  <si>
    <t>Костромская область</t>
  </si>
  <si>
    <t>Форма 2.14</t>
  </si>
  <si>
    <t>25</t>
  </si>
  <si>
    <t>Краснодарский край</t>
  </si>
  <si>
    <t>Форма 3.1</t>
  </si>
  <si>
    <t>26</t>
  </si>
  <si>
    <t>Красноярский край</t>
  </si>
  <si>
    <t>Форма 3.2</t>
  </si>
  <si>
    <t>27</t>
  </si>
  <si>
    <t>Курганская область</t>
  </si>
  <si>
    <t>Форма 3.3</t>
  </si>
  <si>
    <t>28</t>
  </si>
  <si>
    <t>Курская область</t>
  </si>
  <si>
    <t>Форма 3.4</t>
  </si>
  <si>
    <t>29</t>
  </si>
  <si>
    <t>Ленинградская область</t>
  </si>
  <si>
    <t>Форма 3.5</t>
  </si>
  <si>
    <t>30</t>
  </si>
  <si>
    <t>Липецкая область</t>
  </si>
  <si>
    <t>Форма 3.6</t>
  </si>
  <si>
    <t>31</t>
  </si>
  <si>
    <t>Магаданская область</t>
  </si>
  <si>
    <t>Форма 3.7</t>
  </si>
  <si>
    <t>32</t>
  </si>
  <si>
    <t>Московская область</t>
  </si>
  <si>
    <t>Форма 3.8</t>
  </si>
  <si>
    <t>33</t>
  </si>
  <si>
    <t>Мурманская область</t>
  </si>
  <si>
    <t>Форма 3.9</t>
  </si>
  <si>
    <t>34</t>
  </si>
  <si>
    <t>Ненецкий автономный округ</t>
  </si>
  <si>
    <t>Форма 3.10</t>
  </si>
  <si>
    <t>35</t>
  </si>
  <si>
    <t>Нижегородская область</t>
  </si>
  <si>
    <t>Форма 3.11</t>
  </si>
  <si>
    <t>36</t>
  </si>
  <si>
    <t>Новгородская область</t>
  </si>
  <si>
    <t>Форма 3.12</t>
  </si>
  <si>
    <t>37</t>
  </si>
  <si>
    <t>Новосибирская область</t>
  </si>
  <si>
    <t>Форма 4.1</t>
  </si>
  <si>
    <t>38</t>
  </si>
  <si>
    <t>Омская область</t>
  </si>
  <si>
    <t>Форма 4.2</t>
  </si>
  <si>
    <t>39</t>
  </si>
  <si>
    <t>Оренбургская область</t>
  </si>
  <si>
    <t>Форма 4.3</t>
  </si>
  <si>
    <t>40</t>
  </si>
  <si>
    <t>Форма 4.4</t>
  </si>
  <si>
    <t>41</t>
  </si>
  <si>
    <t>Пензенская область</t>
  </si>
  <si>
    <t>42</t>
  </si>
  <si>
    <t>Пермский край</t>
  </si>
  <si>
    <t>43</t>
  </si>
  <si>
    <t>Приморский край</t>
  </si>
  <si>
    <t>44</t>
  </si>
  <si>
    <t>Псковская область</t>
  </si>
  <si>
    <t>45</t>
  </si>
  <si>
    <t>Республика Адыгея</t>
  </si>
  <si>
    <t>46</t>
  </si>
  <si>
    <t>Республика Алтай</t>
  </si>
  <si>
    <t>47</t>
  </si>
  <si>
    <t>Республика Башкортостан</t>
  </si>
  <si>
    <t>48</t>
  </si>
  <si>
    <t>Республика Бурятия</t>
  </si>
  <si>
    <t>49</t>
  </si>
  <si>
    <t>Республика Дагестан</t>
  </si>
  <si>
    <t>50</t>
  </si>
  <si>
    <t>Республика Ингушетия</t>
  </si>
  <si>
    <t>51</t>
  </si>
  <si>
    <t>Республика Калмыкия</t>
  </si>
  <si>
    <t>52</t>
  </si>
  <si>
    <t>Республика Карелия</t>
  </si>
  <si>
    <t>53</t>
  </si>
  <si>
    <t>Республика Коми</t>
  </si>
  <si>
    <t>54</t>
  </si>
  <si>
    <t>Республика Крым</t>
  </si>
  <si>
    <t>55</t>
  </si>
  <si>
    <t>Республика Марий Эл</t>
  </si>
  <si>
    <t>56</t>
  </si>
  <si>
    <t>Республика Мордовия</t>
  </si>
  <si>
    <t>57</t>
  </si>
  <si>
    <t>Республика Саха (Якутия)</t>
  </si>
  <si>
    <t>58</t>
  </si>
  <si>
    <t>Республика Северная Осетия-Алания</t>
  </si>
  <si>
    <t>59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</si>
  <si>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</si>
  <si>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</si>
  <si>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</si>
  <si>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</si>
  <si>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</si>
  <si>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</si>
  <si>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</si>
  <si>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</si>
  <si>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</si>
  <si>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</si>
  <si>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</si>
  <si>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</si>
  <si>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</si>
  <si>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</si>
  <si>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</si>
  <si>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</si>
  <si>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</si>
  <si>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</si>
  <si>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</si>
  <si>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</si>
  <si>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</si>
  <si>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</si>
  <si>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</si>
  <si>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</si>
  <si>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</si>
  <si>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</si>
  <si>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et_List02</t>
  </si>
  <si>
    <t>et_Comm</t>
  </si>
  <si>
    <t>et_List07</t>
  </si>
  <si>
    <t>et_List02_H1</t>
  </si>
  <si>
    <t>Добавить класс ТКО</t>
  </si>
  <si>
    <t>Добавить вид ТКО</t>
  </si>
  <si>
    <t>Добавить муниципальное образование</t>
  </si>
  <si>
    <t>Добавить муниципальный район</t>
  </si>
  <si>
    <t>Добавить территорию оказания услуг</t>
  </si>
  <si>
    <t>Добавить технологическую особенность</t>
  </si>
  <si>
    <t>et_List02_H2</t>
  </si>
  <si>
    <t>et_List02_H3</t>
  </si>
  <si>
    <t>et_List02_H4</t>
  </si>
  <si>
    <t>et_List02_H5</t>
  </si>
  <si>
    <t>et_List02_H6</t>
  </si>
  <si>
    <t>et_List02_H7</t>
  </si>
  <si>
    <t>et_List02_H8</t>
  </si>
  <si>
    <t>et_List02_H5_1</t>
  </si>
  <si>
    <t>et_List02_H6_1</t>
  </si>
  <si>
    <t>et_List04_H1, et_List04_H2</t>
  </si>
  <si>
    <t>et_copy_HL1</t>
  </si>
  <si>
    <t>et_List05_H1_2, et_List05_H2_2</t>
  </si>
  <si>
    <t>et_List05_H1_4, et_List05_H2_4</t>
  </si>
  <si>
    <t>4.1</t>
  </si>
  <si>
    <t>et_List05_copy_HL1_1</t>
  </si>
  <si>
    <t>et_List05_copy_HL1_2</t>
  </si>
  <si>
    <t>et_List05_copy_HL1_3_6</t>
  </si>
  <si>
    <t>et_ED</t>
  </si>
  <si>
    <t>et_List_101_st</t>
  </si>
  <si>
    <t>et_List_101_ter</t>
  </si>
  <si>
    <t>et_List_101_mr</t>
  </si>
  <si>
    <t>et_List_101_mo</t>
  </si>
  <si>
    <t>Наименование централизованной системы коммунальной инфраструктуры</t>
  </si>
  <si>
    <t>отсутствует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</si>
  <si>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информация._x000D_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</si>
  <si>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</si>
  <si>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</si>
  <si>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</si>
  <si>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Субъект Российской Федерации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</si>
  <si>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</si>
  <si>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</si>
  <si>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</si>
  <si>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</si>
  <si>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</si>
  <si>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</si>
  <si>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деятельности._x000D_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</si>
  <si>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et_List05_H1_1, et_List05_H2_1</t>
  </si>
  <si>
    <t>et_List05_H1_3, et_List05_H2_3</t>
  </si>
  <si>
    <t>et_List05_H1_5, et_List05_H2_5</t>
  </si>
  <si>
    <t>et_List05_H1_6, et_List05_H2_6</t>
  </si>
  <si>
    <t>Шаблон предназначен для отправки в субъект РФ, на территории которого осуществляется оказание услуг</t>
  </si>
  <si>
    <t>Регулируемая организация, осуществляющая сдачу годового бухгалтерского баланса в налоговые органы, раскрывает данную информацию не позднее 30 календарных дней со дня направления годового бухгалтерского баланса в налоговые органы;_x000D_
_x000D_
Регулируемая организация, не осуществляющая сдачу годового бухгалтерского баланса в налоговые органы, раскрывает данную информацию не позднее 30 апреля года, следующим за отчетным.</t>
  </si>
  <si>
    <t>Информация, подлежит обязательному опубликованию на официальном сайте в сети "Интернет"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(тарифов), согласно пункту 3а) Постановления Правительства РФ от 05.07.2013 №570.</t>
  </si>
  <si>
    <t>Если информация публикуется только на официальном сайте в информационно-телекоммуникационной сети "Интернет" (далее – сети Интернет) органа исполнительной власти субъекта Российской Федерации в области государственного регулирования цен (тарифов) или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(тарифов), в поле "По решению организации информация раскрыта на ее официальном сайте в сети Интернет?" необходимо указать "Нет"._x000D_
_x000D_
Если же информация дополнительно публикуется на официальном сайте организации в сети Интернет, в поле "По решению организации информация раскрыта на ее официальном сайте в сети Интернет?" необходимо указать "Да".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</si>
  <si>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</si>
  <si>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теплоснабжения.</t>
  </si>
  <si>
    <t>Укажите количество технологически не связанных между собой систем теплоснабжения (или их групп), в отношении которых устанавливаются различные тарифы в сфере теплоснабжения. Внимание! Одна централизованная система теплоснабжения может включать несколько систем теплоснабжения, объединенных для целей установления тарифа. Необходимо указать только количество централизованных систем теплоснабжения._x000D_
_x000D_
В случае если централизованная система теплоснабжения одна, в поле "Применяется дифференциация тарифа по централизованным системам теплоснабжения" необходимо указать "Нет".</t>
  </si>
  <si>
    <t>Задайте период регулирования, выбрав даты начала и окончания периода регулирования из календаря (иконка справа от указанной ячейки) либо введите дату непосредственно в ячейку в формате 'ДД.ММ.ГГГГ'</t>
  </si>
  <si>
    <t>Условия оказания услуг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</si>
  <si>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"Инструкция" в п."Методология заполнения"._x000D_
Вводите адрес сайта, не нарушая цвет ячейки. Если копируете гиперссылку из браузера, то выполните двойной щелчок по ячейке и только после этого можете вставить скопированный элемент._x000D_
Для редактирования указанной гиперссылки или перехода по ней выполните двойной щелчок левой клавиши мыши по ячейке</t>
  </si>
  <si>
    <t>Территории</t>
  </si>
  <si>
    <t>В случае, если регулируемая организация осуществляет несколько видов деятельности, информация по которым подлежит раскрытию, информация по каждому виду деятельности раскрывается отдельно.</t>
  </si>
  <si>
    <t>Муниципальные районы, на территории которых осуществляется оказание услуг</t>
  </si>
  <si>
    <t>Муниципальные образования, на территории которых осуществляется оказание услуг</t>
  </si>
  <si>
    <t>В случае если регулируемая организация осуществляет несколько видов деятельности, информация о которых подлежит раскрытию, информация по каждому виду деятельности раскрывается отдельно.</t>
  </si>
  <si>
    <t>Поле заполняется выбором значений из списка. Если значений для выбора нет - убедитесь, что лист "Территории" заполнен.</t>
  </si>
  <si>
    <t>Условное наименование системы теплоснабжения для целей идентификации.</t>
  </si>
  <si>
    <t>Доступ к товарам и услугам</t>
  </si>
  <si>
    <t>При использовании регулируемой организацией нескольких систем теплоснабжения информация о резерве мощности таких систем публикуется в отношении каждой системы теплоснабжения.</t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</si>
  <si>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</si>
  <si>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t>Нет доступных обновлений, версия отчёта актуальна</t>
  </si>
  <si>
    <t>Показатели ФХД</t>
  </si>
  <si>
    <t>Указываются расходы, которые подлежат отнесению на регулируемые виды деятельности в соответствии с основами ценообразования в сфере обращения с твердыми коммунальными отходами, утверждаемыми Правительством Российской Федерации (постановление Правительства РФ от 30 мая 2016 г. N 484)</t>
  </si>
  <si>
    <t>Раскрывается регулируемыми организациями, выручка от регулируемой деятельности которых превышает 80 процентов совокупной выручки за отчетный год</t>
  </si>
  <si>
    <t>Инвестиции</t>
  </si>
  <si>
    <t>Информация о внесении изменений в инвестиционную программу раскрывается регулируемой организацией в течение 10 календарных дней со дня принятия органом исполнительной власти субъекта Российской Федерации (органом местного самоуправления в случае передачи соответствующих полномочий) решения о внесении изменений в инвестиционную программу.</t>
  </si>
  <si>
    <t>Дифференциация тарифов</t>
  </si>
  <si>
    <t>В случае выбора значения "да" далее в шаблоне необходимо будет указать тариф для каждого добавленного муниципального образования._x000D_
_x000D_
В случае выбора значения "нет" далее в шаблоне необходимо будет указать тариф для территории целиком независимо от количества добавленных муниципальных образований. При этом возможность дифференциации прочих величин (НВВ, объем (масса) ТКО и др.) по муниципальным образованиям также будет отсутствовать.</t>
  </si>
  <si>
    <t>Дифференциация прочих показателей, раскрываемых в данной форме: объем (масса) ТКО и др.</t>
  </si>
  <si>
    <t>Добавить наименование тарифа</t>
  </si>
  <si>
    <t>Форма 5.3.2 Информация о величинах тарифов в области обращения с твердыми коммунальными отходами</t>
  </si>
  <si>
    <t>Период действия тарифа</t>
  </si>
  <si>
    <t>Наличие периода действия тарифа</t>
  </si>
  <si>
    <t>Указывается наименование вида тарифа в соответствии с видами тарифов в области обращения с твердыми коммунальными отходами, предусмотренных законодательством в области обращения с твердыми коммунальными отходами._x000D_
В случае утверждения нескольких видов тарифов информация по каждому из них указывается отдельно.</t>
  </si>
  <si>
    <t>Указывается наименование тарифа в случае утверждения нескольких видов тарифов._x000D_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</si>
  <si>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признаку._x000D_
В случае дифференциации тарифов по территориальному признаку информация по ним указывается в отдельных строках.</t>
  </si>
  <si>
    <t>Указывается вид твердых коммунальных отходов при наличии дифференциации тарифа по виду твердых коммунальных отходов._x000D_
Значение вида твердых коммунальных отходов выбирается из перечня: Сортированные; Несортированные; Крупногабаритные._x000D_
В случае дифференциации тарифа по виду твердых коммунальных отходов информация указывается в отдельных строках</t>
  </si>
  <si>
    <t>Указывается класс опасности твердых коммунальных отходов при наличии дифференциации тарифа по классу опасности твердых коммунальных отходов._x000D_
Значение класса опасности твердых коммунальных отходов выбирается из перечня: I, II, III, IV, V._x000D_
В случае дифференциации тарифа по классу опасности твердых коммунальных отходов информация указывается в отдельных строках_x000D_
Даты начала и окончания указываются в виде «ДД.ММ.ГГГГ»._x000D_
В случае отсутствия даты окончания тарифа в колонке «Дата окончания» указывается «Нет»._x000D_
В случае дифференциации тарифов по периодам действия тарифа информация по ним указывается в отдельных колонках.</t>
  </si>
  <si>
    <r>
      <t>Форма 5.6.1 Информация о предложении тарифов в области обращения с твердыми коммунальными отходами на очередной период регулирования</t>
    </r>
    <r>
      <rPr>
        <vertAlign val="superscript"/>
        <sz val="10"/>
        <rFont val="Tahoma"/>
        <family val="2"/>
        <charset val="204"/>
      </rPr>
      <t>1</t>
    </r>
  </si>
  <si>
    <t>Дата начала</t>
  </si>
  <si>
    <t>Предлагаемый метод регулирования</t>
  </si>
  <si>
    <t>x</t>
  </si>
  <si>
    <t>Долгосрочные параметры регулирования (в случае если их установление предусмотрено выбранным методов регулирования)</t>
  </si>
  <si>
    <t>Необходимая валовая выручка на соответствующий период (в том числе в разбивке по годам)</t>
  </si>
  <si>
    <t>Годовой объем (масса) принятых твердых коммунальных отходов</t>
  </si>
  <si>
    <t>Размер недополученных доходов регулируемой организации (при их наличии), исчисленный в соответствии с законодательством в области обращения с _x000D_
твердыми коммунальными отходами</t>
  </si>
  <si>
    <t>Размер экономически обоснованных расходов, не учтенных при установлении регулируемых тарифов в предыдущие периоды регулирования (при их наличии), определенном в соответствии с законодательством в области обращения с твердыми коммунальными отходами</t>
  </si>
  <si>
    <t>Размер экономически обоснованных расходов, не учтенных при установлении тарифов в предыдущие периоды регулирования, указывается в колонке «Информация»._x000D_
Даты начала и окончания указываются в виде «ДД.ММ.ГГГГ»._x000D_
В случае отсутствия даты окончания тарифа в колонке «Дата окончания» указывается «Нет»._x000D_
В случае дифференциации экономически обоснованных расходов, не учтенных при установлении тарифов в предыдущие периоды регулирования, по периодам действия тарифа информация по ним указывается в отдельных колонках.</t>
  </si>
  <si>
    <t>При размещении информации по данной форме дополнительно указывается дата подачи заявления об утверждении(изменении) тарифа и его номер.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</si>
  <si>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</si>
  <si>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</si>
  <si>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</si>
  <si>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</si>
  <si>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</si>
  <si>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</si>
  <si>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</si>
  <si>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</si>
  <si>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VDET_START_DATE</t>
  </si>
  <si>
    <t>VDET_END_DATE</t>
  </si>
  <si>
    <t>VDET_NAME</t>
  </si>
  <si>
    <t>VDET_NAME_LIST</t>
  </si>
  <si>
    <t>VDET_FULL_NAME_LIST</t>
  </si>
  <si>
    <t>SPHERE</t>
  </si>
  <si>
    <t>2597</t>
  </si>
  <si>
    <t>30958311</t>
  </si>
  <si>
    <t>АО "ЭкоСити"</t>
  </si>
  <si>
    <t>5753044091</t>
  </si>
  <si>
    <t>575401001</t>
  </si>
  <si>
    <t>01-01-2019 00:00:00</t>
  </si>
  <si>
    <t>Обработка твердых коммунальных отходов</t>
  </si>
  <si>
    <t>/ТКО/Обработка твердых коммунальных отходов</t>
  </si>
  <si>
    <t>TKO</t>
  </si>
  <si>
    <t>31713033</t>
  </si>
  <si>
    <t>ЗАО "Чистый город"</t>
  </si>
  <si>
    <t>5753055897</t>
  </si>
  <si>
    <t>575201001</t>
  </si>
  <si>
    <t>24-11-2023 00:00:00</t>
  </si>
  <si>
    <t>Транспортирование твердых коммунальных отходов</t>
  </si>
  <si>
    <t>/ТКО/Транспортирование твердых коммунальных отходов</t>
  </si>
  <si>
    <t>31713257</t>
  </si>
  <si>
    <t>ИП Невров Н.В.</t>
  </si>
  <si>
    <t>570304964478</t>
  </si>
  <si>
    <t>26425425</t>
  </si>
  <si>
    <t>МУП Коммунальный Сервис</t>
  </si>
  <si>
    <t>5702008377</t>
  </si>
  <si>
    <t>570201001</t>
  </si>
  <si>
    <t>04-10-2017 00:00:00</t>
  </si>
  <si>
    <t>Захоронение твердых коммунальных отходов</t>
  </si>
  <si>
    <t>/ТКО/Захоронение твердых коммунальных отходов</t>
  </si>
  <si>
    <t>30958300</t>
  </si>
  <si>
    <t>ООО "Русресурс"</t>
  </si>
  <si>
    <t>5036120702</t>
  </si>
  <si>
    <t>571901001</t>
  </si>
  <si>
    <t>31713164</t>
  </si>
  <si>
    <t>ООО "Эко-Транс"</t>
  </si>
  <si>
    <t>5751034740</t>
  </si>
  <si>
    <t>575101001</t>
  </si>
  <si>
    <t>31721093</t>
  </si>
  <si>
    <t>ООО "ЭкоПолис"</t>
  </si>
  <si>
    <t>5753203739</t>
  </si>
  <si>
    <t>572001001</t>
  </si>
  <si>
    <t>01-01-2024 00:00:00</t>
  </si>
  <si>
    <t>30958305</t>
  </si>
  <si>
    <t>ООО "Экоград"</t>
  </si>
  <si>
    <t>5752201640</t>
  </si>
  <si>
    <t>572501001</t>
  </si>
  <si>
    <t>31713027</t>
  </si>
  <si>
    <t>ООО "Экологистик"</t>
  </si>
  <si>
    <t>5753070060</t>
  </si>
  <si>
    <t>31713287</t>
  </si>
  <si>
    <t>ООО "Экология"</t>
  </si>
  <si>
    <t>5754200963</t>
  </si>
  <si>
    <t>31232047</t>
  </si>
  <si>
    <t>ООО "Экопласт"</t>
  </si>
  <si>
    <t>4027136736</t>
  </si>
  <si>
    <t>402701001</t>
  </si>
  <si>
    <t>24-12-2018 00:00:00</t>
  </si>
  <si>
    <t>31713220</t>
  </si>
  <si>
    <t>ООО "Экополис"</t>
  </si>
  <si>
    <t>5753076336</t>
  </si>
  <si>
    <t>26425427</t>
  </si>
  <si>
    <t>ООО "Экостройсервис"</t>
  </si>
  <si>
    <t>5703009768</t>
  </si>
  <si>
    <t>570301001</t>
  </si>
  <si>
    <t>17-01-2018 00:00:00</t>
  </si>
  <si>
    <t>31694107</t>
  </si>
  <si>
    <t>ООО "Экотексити"</t>
  </si>
  <si>
    <t>5753067821</t>
  </si>
  <si>
    <t>31233360</t>
  </si>
  <si>
    <t>25-12-2018 00:00:00</t>
  </si>
  <si>
    <t>01-01-2023 00:00:00</t>
  </si>
  <si>
    <t>/ТКО/Оказание услуги по обращению с твердыми коммунальными отходами региональным оператором</t>
  </si>
  <si>
    <t>ID_TARIFF_NAME</t>
  </si>
  <si>
    <t>VED_NAME</t>
  </si>
  <si>
    <t>4189708</t>
  </si>
  <si>
    <t>4189709</t>
  </si>
  <si>
    <t>Обезвреживание твердых коммунальных отходов</t>
  </si>
  <si>
    <t>4189710</t>
  </si>
  <si>
    <t>5110778</t>
  </si>
  <si>
    <t>Энергетическая утилизация</t>
  </si>
  <si>
    <t>25575374</t>
  </si>
  <si>
    <t>TARIFF_NAME</t>
  </si>
  <si>
    <t>ID_VED</t>
  </si>
  <si>
    <t>4214144</t>
  </si>
  <si>
    <t>Тариф на обработку твердых коммунальных отходов</t>
  </si>
  <si>
    <t>4214145</t>
  </si>
  <si>
    <t>Единый тариф регионального оператора по обращению с твердыми коммунальными отходами</t>
  </si>
  <si>
    <t>4214146</t>
  </si>
  <si>
    <t>Тариф на захоронение твердых коммунальных отходов</t>
  </si>
  <si>
    <t>4214147</t>
  </si>
  <si>
    <t>Тариф на обезвреживание твердых коммунальных отходов</t>
  </si>
  <si>
    <t>5110782</t>
  </si>
  <si>
    <t>Тариф на энергетическую утилизацию</t>
  </si>
  <si>
    <t>25575376</t>
  </si>
  <si>
    <t>Тариф на транспортирование твердых коммунальных отходов</t>
  </si>
  <si>
    <t>NSRF</t>
  </si>
  <si>
    <t>MR_NAME</t>
  </si>
  <si>
    <t>OKTMO_MR_NAME</t>
  </si>
  <si>
    <t>MO_NAME</t>
  </si>
  <si>
    <t>OKTMO_NAME</t>
  </si>
  <si>
    <t>TYPE</t>
  </si>
  <si>
    <t>MR_ID</t>
  </si>
  <si>
    <t>Болховский муниципальный район</t>
  </si>
  <si>
    <t>54604000</t>
  </si>
  <si>
    <t>Багриновское сельское поселение</t>
  </si>
  <si>
    <t>54604402</t>
  </si>
  <si>
    <t>сельское поселение</t>
  </si>
  <si>
    <t>Болхов городское поселение</t>
  </si>
  <si>
    <t>54604101</t>
  </si>
  <si>
    <t>городское поселение, в состав которого входит город</t>
  </si>
  <si>
    <t>Бориловское сельское поселение</t>
  </si>
  <si>
    <t>54604406</t>
  </si>
  <si>
    <t>Боровское сельское поселение</t>
  </si>
  <si>
    <t>54604408</t>
  </si>
  <si>
    <t>Герасимовское сельское поселение</t>
  </si>
  <si>
    <t>54604410</t>
  </si>
  <si>
    <t>Гнездиловское сельское поселение</t>
  </si>
  <si>
    <t>54604413</t>
  </si>
  <si>
    <t>Злынское сельское поселение</t>
  </si>
  <si>
    <t>54604416</t>
  </si>
  <si>
    <t>Медведковское сельское поселение</t>
  </si>
  <si>
    <t>54604422</t>
  </si>
  <si>
    <t>Михневское сельское поселение</t>
  </si>
  <si>
    <t>54604425</t>
  </si>
  <si>
    <t>Новосинецкое сельское поселение</t>
  </si>
  <si>
    <t>54604428</t>
  </si>
  <si>
    <t>Однолуцкое сельское поселение</t>
  </si>
  <si>
    <t>54604431</t>
  </si>
  <si>
    <t>Сурьянинское сельское поселение</t>
  </si>
  <si>
    <t>54604434</t>
  </si>
  <si>
    <t>Хуторское сельское поселение</t>
  </si>
  <si>
    <t>54604437</t>
  </si>
  <si>
    <t>Ямское сельское поселение</t>
  </si>
  <si>
    <t>54604440</t>
  </si>
  <si>
    <t>Верховский муниципальный район</t>
  </si>
  <si>
    <t>54608000</t>
  </si>
  <si>
    <t>Васильевское сельское поселение</t>
  </si>
  <si>
    <t>54608402</t>
  </si>
  <si>
    <t>Верховье городское поселение</t>
  </si>
  <si>
    <t>54608151</t>
  </si>
  <si>
    <t>городское поселение, в состав которого входит поселок</t>
  </si>
  <si>
    <t>Галичинское</t>
  </si>
  <si>
    <t>54608404</t>
  </si>
  <si>
    <t>Коньшинское сельское поселение</t>
  </si>
  <si>
    <t>54608407</t>
  </si>
  <si>
    <t>Корсунское сельское поселение</t>
  </si>
  <si>
    <t>54608410</t>
  </si>
  <si>
    <t>Нижне-Жерновское сельское поселение</t>
  </si>
  <si>
    <t>54608413</t>
  </si>
  <si>
    <t>Песоченское сельское поселение</t>
  </si>
  <si>
    <t>54608416</t>
  </si>
  <si>
    <t>Русско-Бродское сельское поселение</t>
  </si>
  <si>
    <t>54608419</t>
  </si>
  <si>
    <t>Скородненское сельское поселение</t>
  </si>
  <si>
    <t>54608422</t>
  </si>
  <si>
    <t>Теляженское сельское поселение</t>
  </si>
  <si>
    <t>54608428</t>
  </si>
  <si>
    <t>Туровское сельское поселение</t>
  </si>
  <si>
    <t>54608431</t>
  </si>
  <si>
    <t>Глазуновский муниципальный район</t>
  </si>
  <si>
    <t>54610000</t>
  </si>
  <si>
    <t>Богородское сельское поселение</t>
  </si>
  <si>
    <t>54610402</t>
  </si>
  <si>
    <t>Глазуновка городское поселение</t>
  </si>
  <si>
    <t>54610151</t>
  </si>
  <si>
    <t>Краснослободское сельское поселение</t>
  </si>
  <si>
    <t>54610404</t>
  </si>
  <si>
    <t>Медведевское сельское поселение</t>
  </si>
  <si>
    <t>54610407</t>
  </si>
  <si>
    <t>Отрадинское сельское поселение</t>
  </si>
  <si>
    <t>54610410</t>
  </si>
  <si>
    <t>Очкинское сельское поселение</t>
  </si>
  <si>
    <t>54610413</t>
  </si>
  <si>
    <t>Сеньковское сельское поселение</t>
  </si>
  <si>
    <t>54610416</t>
  </si>
  <si>
    <t>Тагинское сельское поселение</t>
  </si>
  <si>
    <t>54610419</t>
  </si>
  <si>
    <t>Город Ливны</t>
  </si>
  <si>
    <t>54705000</t>
  </si>
  <si>
    <t>городской округ</t>
  </si>
  <si>
    <t>Город Мценск</t>
  </si>
  <si>
    <t>54710000</t>
  </si>
  <si>
    <t>Дмитровский муниципальный район</t>
  </si>
  <si>
    <t>54612000</t>
  </si>
  <si>
    <t>Алешинское сельское поселение</t>
  </si>
  <si>
    <t>54612402</t>
  </si>
  <si>
    <t>Березовское сельское поселение</t>
  </si>
  <si>
    <t>54612404</t>
  </si>
  <si>
    <t>Бородинское сельское поселение</t>
  </si>
  <si>
    <t>54612407</t>
  </si>
  <si>
    <t>Горбуновское сельское поселение</t>
  </si>
  <si>
    <t>54612410</t>
  </si>
  <si>
    <t>Дмитровск городское поселение</t>
  </si>
  <si>
    <t>54612101</t>
  </si>
  <si>
    <t>Долбенкинское сельское поселение</t>
  </si>
  <si>
    <t>54612413</t>
  </si>
  <si>
    <t>Домаховское сельское поселение</t>
  </si>
  <si>
    <t>54612416</t>
  </si>
  <si>
    <t>Друженское сельское поселение</t>
  </si>
  <si>
    <t>54612428</t>
  </si>
  <si>
    <t>Лубянское сельское поселение</t>
  </si>
  <si>
    <t>54612419</t>
  </si>
  <si>
    <t>Малобобровское сельское поселение</t>
  </si>
  <si>
    <t>54612422</t>
  </si>
  <si>
    <t>Плосковское сельское поселение</t>
  </si>
  <si>
    <t>54612425</t>
  </si>
  <si>
    <t>Соломинское</t>
  </si>
  <si>
    <t>54612431</t>
  </si>
  <si>
    <t>Столбищенское сельское поселение</t>
  </si>
  <si>
    <t>54612434</t>
  </si>
  <si>
    <t>Должанский муниципальный район</t>
  </si>
  <si>
    <t>54615000</t>
  </si>
  <si>
    <t>Вышнее Ольшанское сельское поселение</t>
  </si>
  <si>
    <t>54615402</t>
  </si>
  <si>
    <t>Долгое городское поселение</t>
  </si>
  <si>
    <t>54615151</t>
  </si>
  <si>
    <t>Дубровское сельское поселение</t>
  </si>
  <si>
    <t>54615405</t>
  </si>
  <si>
    <t>Козьма-Демьяновское сельское поселение</t>
  </si>
  <si>
    <t>54615407</t>
  </si>
  <si>
    <t>Кудиновское сельское поселение</t>
  </si>
  <si>
    <t>54615410</t>
  </si>
  <si>
    <t>Рогатинское сельское поселение</t>
  </si>
  <si>
    <t>54615413</t>
  </si>
  <si>
    <t>60</t>
  </si>
  <si>
    <t>Урыновское сельское поселение</t>
  </si>
  <si>
    <t>54615416</t>
  </si>
  <si>
    <t>61</t>
  </si>
  <si>
    <t>Успенское сельское поселение</t>
  </si>
  <si>
    <t>54615419</t>
  </si>
  <si>
    <t>62</t>
  </si>
  <si>
    <t>Залегощенский муниципальный район</t>
  </si>
  <si>
    <t>54618000</t>
  </si>
  <si>
    <t>Бортновское сельское поселение</t>
  </si>
  <si>
    <t>54618402</t>
  </si>
  <si>
    <t>63</t>
  </si>
  <si>
    <t>Верхнескворченское сельское поселение</t>
  </si>
  <si>
    <t>54618404</t>
  </si>
  <si>
    <t>64</t>
  </si>
  <si>
    <t>Грачевское сельское поселение</t>
  </si>
  <si>
    <t>54618407</t>
  </si>
  <si>
    <t>65</t>
  </si>
  <si>
    <t>66</t>
  </si>
  <si>
    <t>Залегощь городское поселение</t>
  </si>
  <si>
    <t>54618151</t>
  </si>
  <si>
    <t>67</t>
  </si>
  <si>
    <t>Золотаревское сельское поселение</t>
  </si>
  <si>
    <t>54618410</t>
  </si>
  <si>
    <t>68</t>
  </si>
  <si>
    <t>Красненское сельское поселение</t>
  </si>
  <si>
    <t>54618413</t>
  </si>
  <si>
    <t>69</t>
  </si>
  <si>
    <t>Ломовское сельское поселение</t>
  </si>
  <si>
    <t>54618416</t>
  </si>
  <si>
    <t>70</t>
  </si>
  <si>
    <t>Моховское сельское поселение</t>
  </si>
  <si>
    <t>54618419</t>
  </si>
  <si>
    <t>71</t>
  </si>
  <si>
    <t>Нижнезалегощенское сельское поселение</t>
  </si>
  <si>
    <t>54618422</t>
  </si>
  <si>
    <t>72</t>
  </si>
  <si>
    <t>Октябрьское сельское поселение</t>
  </si>
  <si>
    <t>54618425</t>
  </si>
  <si>
    <t>73</t>
  </si>
  <si>
    <t>Прилепское сельское поселение</t>
  </si>
  <si>
    <t>54618428</t>
  </si>
  <si>
    <t>74</t>
  </si>
  <si>
    <t>Знаменский муниципальный район</t>
  </si>
  <si>
    <t>54620000</t>
  </si>
  <si>
    <t>Глотовское сельское поселение</t>
  </si>
  <si>
    <t>54620405</t>
  </si>
  <si>
    <t>75</t>
  </si>
  <si>
    <t>Ждимирское сельское поселение</t>
  </si>
  <si>
    <t>54620408</t>
  </si>
  <si>
    <t>76</t>
  </si>
  <si>
    <t>77</t>
  </si>
  <si>
    <t>Знаменское сельское поселение</t>
  </si>
  <si>
    <t>54620412</t>
  </si>
  <si>
    <t>78</t>
  </si>
  <si>
    <t>Коптевское сельское поселение</t>
  </si>
  <si>
    <t>54620420</t>
  </si>
  <si>
    <t>79</t>
  </si>
  <si>
    <t>Красниковское сельское поселение</t>
  </si>
  <si>
    <t>54620422</t>
  </si>
  <si>
    <t>80</t>
  </si>
  <si>
    <t>Селиховское сельское поселение</t>
  </si>
  <si>
    <t>54620428</t>
  </si>
  <si>
    <t>81</t>
  </si>
  <si>
    <t>Узкинское сельское поселение</t>
  </si>
  <si>
    <t>54620432</t>
  </si>
  <si>
    <t>82</t>
  </si>
  <si>
    <t>Колпнянский муниципальный район</t>
  </si>
  <si>
    <t>54623000</t>
  </si>
  <si>
    <t>Ахтырское сельское поселение</t>
  </si>
  <si>
    <t>54623402</t>
  </si>
  <si>
    <t>83</t>
  </si>
  <si>
    <t>Белоколодезьское сельское поселение</t>
  </si>
  <si>
    <t>54623404</t>
  </si>
  <si>
    <t>84</t>
  </si>
  <si>
    <t>54623407</t>
  </si>
  <si>
    <t>85</t>
  </si>
  <si>
    <t>Карловское сельское поселение</t>
  </si>
  <si>
    <t>54623410</t>
  </si>
  <si>
    <t>86</t>
  </si>
  <si>
    <t>Колпна городское поселение</t>
  </si>
  <si>
    <t>54623151</t>
  </si>
  <si>
    <t>87</t>
  </si>
  <si>
    <t>88</t>
  </si>
  <si>
    <t>Краснянское сельское поселение</t>
  </si>
  <si>
    <t>54623413</t>
  </si>
  <si>
    <t>89</t>
  </si>
  <si>
    <t>Крутовское сельское поселение</t>
  </si>
  <si>
    <t>54623416</t>
  </si>
  <si>
    <t>90</t>
  </si>
  <si>
    <t>Тимирязевское сельское поселение</t>
  </si>
  <si>
    <t>54623419</t>
  </si>
  <si>
    <t>91</t>
  </si>
  <si>
    <t>Ушаковское сельское поселение</t>
  </si>
  <si>
    <t>54623422</t>
  </si>
  <si>
    <t>92</t>
  </si>
  <si>
    <t>Ярищенское сельское поселение</t>
  </si>
  <si>
    <t>54623425</t>
  </si>
  <si>
    <t>93</t>
  </si>
  <si>
    <t>Корсаковский муниципальный район</t>
  </si>
  <si>
    <t>54626000</t>
  </si>
  <si>
    <t>Гагаринское сельское поселение</t>
  </si>
  <si>
    <t>54626405</t>
  </si>
  <si>
    <t>94</t>
  </si>
  <si>
    <t>95</t>
  </si>
  <si>
    <t>Корсаковское сельское поселение</t>
  </si>
  <si>
    <t>54626410</t>
  </si>
  <si>
    <t>96</t>
  </si>
  <si>
    <t>Марьинское сельское поселение</t>
  </si>
  <si>
    <t>54626413</t>
  </si>
  <si>
    <t>97</t>
  </si>
  <si>
    <t>Нечаевское сельское поселение</t>
  </si>
  <si>
    <t>54626417</t>
  </si>
  <si>
    <t>98</t>
  </si>
  <si>
    <t>Новомихайловское сельское поселение</t>
  </si>
  <si>
    <t>54626420</t>
  </si>
  <si>
    <t>99</t>
  </si>
  <si>
    <t>Парамоновское сельское поселение</t>
  </si>
  <si>
    <t>54626425</t>
  </si>
  <si>
    <t>100</t>
  </si>
  <si>
    <t>Спешневское сельское поселение</t>
  </si>
  <si>
    <t>54626430</t>
  </si>
  <si>
    <t>101</t>
  </si>
  <si>
    <t>Краснозоренский муниципальный район</t>
  </si>
  <si>
    <t>54624000</t>
  </si>
  <si>
    <t>102</t>
  </si>
  <si>
    <t>Краснозоренское сельское поселение</t>
  </si>
  <si>
    <t>54624407</t>
  </si>
  <si>
    <t>103</t>
  </si>
  <si>
    <t>Покровское сельское поселение</t>
  </si>
  <si>
    <t>54624412</t>
  </si>
  <si>
    <t>104</t>
  </si>
  <si>
    <t>Россошенское сельское поселение</t>
  </si>
  <si>
    <t>54624417</t>
  </si>
  <si>
    <t>105</t>
  </si>
  <si>
    <t>Труновское сельское поселение</t>
  </si>
  <si>
    <t>54624420</t>
  </si>
  <si>
    <t>106</t>
  </si>
  <si>
    <t>54624425</t>
  </si>
  <si>
    <t>107</t>
  </si>
  <si>
    <t>Кромской муниципальный район</t>
  </si>
  <si>
    <t>54625000</t>
  </si>
  <si>
    <t>Апальковское сельское поселение</t>
  </si>
  <si>
    <t>54625402</t>
  </si>
  <si>
    <t>108</t>
  </si>
  <si>
    <t>Бельдяжское сельское поселение</t>
  </si>
  <si>
    <t>54625404</t>
  </si>
  <si>
    <t>109</t>
  </si>
  <si>
    <t>Большеколчевское сельское поселение</t>
  </si>
  <si>
    <t>54625407</t>
  </si>
  <si>
    <t>110</t>
  </si>
  <si>
    <t>Городское поселение Кромы</t>
  </si>
  <si>
    <t>54625151</t>
  </si>
  <si>
    <t>111</t>
  </si>
  <si>
    <t>Гостомльское сельское поселение</t>
  </si>
  <si>
    <t>54625413</t>
  </si>
  <si>
    <t>112</t>
  </si>
  <si>
    <t>Гуторовское сельское поселение</t>
  </si>
  <si>
    <t>54625416</t>
  </si>
  <si>
    <t>113</t>
  </si>
  <si>
    <t>Короськовское сельское поселение</t>
  </si>
  <si>
    <t>54625422</t>
  </si>
  <si>
    <t>114</t>
  </si>
  <si>
    <t>54625425</t>
  </si>
  <si>
    <t>115</t>
  </si>
  <si>
    <t>Кривчиковское сельское поселение</t>
  </si>
  <si>
    <t>54625428</t>
  </si>
  <si>
    <t>116</t>
  </si>
  <si>
    <t>117</t>
  </si>
  <si>
    <t>Кутафинское сельское поселение</t>
  </si>
  <si>
    <t>54625431</t>
  </si>
  <si>
    <t>118</t>
  </si>
  <si>
    <t>Ретяжское сельское поселение</t>
  </si>
  <si>
    <t>54625449</t>
  </si>
  <si>
    <t>119</t>
  </si>
  <si>
    <t>Стрелецкое сельское поселение</t>
  </si>
  <si>
    <t>54625452</t>
  </si>
  <si>
    <t>120</t>
  </si>
  <si>
    <t>Шаховское сельское поселение</t>
  </si>
  <si>
    <t>54625458</t>
  </si>
  <si>
    <t>121</t>
  </si>
  <si>
    <t>Ливенский муниципальный район</t>
  </si>
  <si>
    <t>54629000</t>
  </si>
  <si>
    <t>Беломестненское сельское поселение</t>
  </si>
  <si>
    <t>54629402</t>
  </si>
  <si>
    <t>122</t>
  </si>
  <si>
    <t>Вахновское сельское поселение</t>
  </si>
  <si>
    <t>54629404</t>
  </si>
  <si>
    <t>123</t>
  </si>
  <si>
    <t>Галическое сельское поселение</t>
  </si>
  <si>
    <t>54629407</t>
  </si>
  <si>
    <t>124</t>
  </si>
  <si>
    <t>Дутовское сельское поселение</t>
  </si>
  <si>
    <t>54629410</t>
  </si>
  <si>
    <t>125</t>
  </si>
  <si>
    <t>Здоровецкое сельское поселение</t>
  </si>
  <si>
    <t>54629413</t>
  </si>
  <si>
    <t>126</t>
  </si>
  <si>
    <t>Казанское сельское поселение</t>
  </si>
  <si>
    <t>54629416</t>
  </si>
  <si>
    <t>127</t>
  </si>
  <si>
    <t>Козьминское сельское поселение</t>
  </si>
  <si>
    <t>54629419</t>
  </si>
  <si>
    <t>128</t>
  </si>
  <si>
    <t>Коротышское сельское поселение</t>
  </si>
  <si>
    <t>54629422</t>
  </si>
  <si>
    <t>129</t>
  </si>
  <si>
    <t>54629425</t>
  </si>
  <si>
    <t>130</t>
  </si>
  <si>
    <t>131</t>
  </si>
  <si>
    <t>Лютовское сельское поселение</t>
  </si>
  <si>
    <t>54629428</t>
  </si>
  <si>
    <t>132</t>
  </si>
  <si>
    <t>Навесненское сельское поселение</t>
  </si>
  <si>
    <t>54629431</t>
  </si>
  <si>
    <t>133</t>
  </si>
  <si>
    <t>Никольское сельское поселение</t>
  </si>
  <si>
    <t>54629434</t>
  </si>
  <si>
    <t>134</t>
  </si>
  <si>
    <t>Островское сельское поселение</t>
  </si>
  <si>
    <t>54629440</t>
  </si>
  <si>
    <t>135</t>
  </si>
  <si>
    <t>Речицкое сельское поселение</t>
  </si>
  <si>
    <t>54629443</t>
  </si>
  <si>
    <t>136</t>
  </si>
  <si>
    <t>Сергиевское</t>
  </si>
  <si>
    <t>54629446</t>
  </si>
  <si>
    <t>137</t>
  </si>
  <si>
    <t>Сосновское сельское поселение</t>
  </si>
  <si>
    <t>54629449</t>
  </si>
  <si>
    <t>138</t>
  </si>
  <si>
    <t>Малоархангельский муниципальный район</t>
  </si>
  <si>
    <t>54632000</t>
  </si>
  <si>
    <t>Губкинское сельское поселение</t>
  </si>
  <si>
    <t>54632402</t>
  </si>
  <si>
    <t>139</t>
  </si>
  <si>
    <t>Дубовицкое сельское поселение</t>
  </si>
  <si>
    <t>54632404</t>
  </si>
  <si>
    <t>140</t>
  </si>
  <si>
    <t>Ленинское сельское поселение</t>
  </si>
  <si>
    <t>54632407</t>
  </si>
  <si>
    <t>141</t>
  </si>
  <si>
    <t>Луковское сельское поселение</t>
  </si>
  <si>
    <t>54632410</t>
  </si>
  <si>
    <t>142</t>
  </si>
  <si>
    <t>Малоархангельск городское поселение</t>
  </si>
  <si>
    <t>54632101</t>
  </si>
  <si>
    <t>143</t>
  </si>
  <si>
    <t>144</t>
  </si>
  <si>
    <t>54632413</t>
  </si>
  <si>
    <t>145</t>
  </si>
  <si>
    <t>Первомайское сельское поселение</t>
  </si>
  <si>
    <t>54632416</t>
  </si>
  <si>
    <t>146</t>
  </si>
  <si>
    <t>Подгородненское сельское поселение</t>
  </si>
  <si>
    <t>54632419</t>
  </si>
  <si>
    <t>147</t>
  </si>
  <si>
    <t>Мценский муниципальный район</t>
  </si>
  <si>
    <t>54636000</t>
  </si>
  <si>
    <t>Алябьевское сельское поселение</t>
  </si>
  <si>
    <t>54636402</t>
  </si>
  <si>
    <t>148</t>
  </si>
  <si>
    <t>Аникановское сельское поселение</t>
  </si>
  <si>
    <t>54636407</t>
  </si>
  <si>
    <t>149</t>
  </si>
  <si>
    <t>Башкатовское сельское поселение</t>
  </si>
  <si>
    <t>54636404</t>
  </si>
  <si>
    <t>150</t>
  </si>
  <si>
    <t>Воинское сельское поселение</t>
  </si>
  <si>
    <t>54636410</t>
  </si>
  <si>
    <t>151</t>
  </si>
  <si>
    <t>Высокинское сельское поселение</t>
  </si>
  <si>
    <t>54636413</t>
  </si>
  <si>
    <t>152</t>
  </si>
  <si>
    <t>Карандаковское сельское поселение</t>
  </si>
  <si>
    <t>54636416</t>
  </si>
  <si>
    <t>153</t>
  </si>
  <si>
    <t>154</t>
  </si>
  <si>
    <t>Отрадинское</t>
  </si>
  <si>
    <t>54636418</t>
  </si>
  <si>
    <t>155</t>
  </si>
  <si>
    <t>Подберезовское сельское поселение</t>
  </si>
  <si>
    <t>54636428</t>
  </si>
  <si>
    <t>156</t>
  </si>
  <si>
    <t>Подмокринское сельское поселение</t>
  </si>
  <si>
    <t>54636419</t>
  </si>
  <si>
    <t>157</t>
  </si>
  <si>
    <t>Протасовское сельское поселение</t>
  </si>
  <si>
    <t>54636422</t>
  </si>
  <si>
    <t>158</t>
  </si>
  <si>
    <t>Спасско-Лутовиновское</t>
  </si>
  <si>
    <t>54636425</t>
  </si>
  <si>
    <t>159</t>
  </si>
  <si>
    <t>Тельченское сельское поселение</t>
  </si>
  <si>
    <t>54636431</t>
  </si>
  <si>
    <t>160</t>
  </si>
  <si>
    <t>Чахинское сельское поселение</t>
  </si>
  <si>
    <t>54636434</t>
  </si>
  <si>
    <t>161</t>
  </si>
  <si>
    <t>Черемошенское сельское поселение</t>
  </si>
  <si>
    <t>54636437</t>
  </si>
  <si>
    <t>162</t>
  </si>
  <si>
    <t>Новодеревеньковский муниципальный район</t>
  </si>
  <si>
    <t>54639000</t>
  </si>
  <si>
    <t>Глебовское сельское поселение</t>
  </si>
  <si>
    <t>54639404</t>
  </si>
  <si>
    <t>163</t>
  </si>
  <si>
    <t>Никитинское сельское поселение</t>
  </si>
  <si>
    <t>54639409</t>
  </si>
  <si>
    <t>164</t>
  </si>
  <si>
    <t>165</t>
  </si>
  <si>
    <t>Новодеревеньковское сельское поселение</t>
  </si>
  <si>
    <t>54639410</t>
  </si>
  <si>
    <t>166</t>
  </si>
  <si>
    <t>Паньковское сельское поселение</t>
  </si>
  <si>
    <t>54639413</t>
  </si>
  <si>
    <t>167</t>
  </si>
  <si>
    <t>Старогольское сельское поселение</t>
  </si>
  <si>
    <t>54639419</t>
  </si>
  <si>
    <t>168</t>
  </si>
  <si>
    <t>Судбищенское</t>
  </si>
  <si>
    <t>54639422</t>
  </si>
  <si>
    <t>169</t>
  </si>
  <si>
    <t>Суровское сельское поселение</t>
  </si>
  <si>
    <t>54639425</t>
  </si>
  <si>
    <t>170</t>
  </si>
  <si>
    <t>Хомутово городское поселение</t>
  </si>
  <si>
    <t>54639151</t>
  </si>
  <si>
    <t>171</t>
  </si>
  <si>
    <t>Новосильский муниципальный район</t>
  </si>
  <si>
    <t>54643000</t>
  </si>
  <si>
    <t>Вяжевское сельское поселение</t>
  </si>
  <si>
    <t>54643402</t>
  </si>
  <si>
    <t>172</t>
  </si>
  <si>
    <t>Глубковское сельское поселение</t>
  </si>
  <si>
    <t>54643404</t>
  </si>
  <si>
    <t>173</t>
  </si>
  <si>
    <t>Голунское сельское поселение</t>
  </si>
  <si>
    <t>54643410</t>
  </si>
  <si>
    <t>174</t>
  </si>
  <si>
    <t>Зареченское сельское поселение</t>
  </si>
  <si>
    <t>54643413</t>
  </si>
  <si>
    <t>175</t>
  </si>
  <si>
    <t>Новосиль городское поселение</t>
  </si>
  <si>
    <t>54643101</t>
  </si>
  <si>
    <t>176</t>
  </si>
  <si>
    <t>177</t>
  </si>
  <si>
    <t>Петушенское сельское поселение</t>
  </si>
  <si>
    <t>54643431</t>
  </si>
  <si>
    <t>178</t>
  </si>
  <si>
    <t>Прудовское сельское поселение</t>
  </si>
  <si>
    <t>54643434</t>
  </si>
  <si>
    <t>179</t>
  </si>
  <si>
    <t>Хворостянское сельское поселение</t>
  </si>
  <si>
    <t>54643440</t>
  </si>
  <si>
    <t>180</t>
  </si>
  <si>
    <t>Орловский муниципальный округ</t>
  </si>
  <si>
    <t>54501000</t>
  </si>
  <si>
    <t>муниципальный округ</t>
  </si>
  <si>
    <t>181</t>
  </si>
  <si>
    <t>Орловский муниципальный район</t>
  </si>
  <si>
    <t>54647000</t>
  </si>
  <si>
    <t>Большекуликовское сельское поселение</t>
  </si>
  <si>
    <t>54647402</t>
  </si>
  <si>
    <t>182</t>
  </si>
  <si>
    <t>Голохвастовское сельское поселение</t>
  </si>
  <si>
    <t>54647404</t>
  </si>
  <si>
    <t>183</t>
  </si>
  <si>
    <t>Жиляевское сельское поселение</t>
  </si>
  <si>
    <t>54647407</t>
  </si>
  <si>
    <t>184</t>
  </si>
  <si>
    <t>Знаменка городское поселение</t>
  </si>
  <si>
    <t>54647152</t>
  </si>
  <si>
    <t>185</t>
  </si>
  <si>
    <t>Лавровское сельское поселение</t>
  </si>
  <si>
    <t>54647410</t>
  </si>
  <si>
    <t>186</t>
  </si>
  <si>
    <t>Лошаковское сельское поселение</t>
  </si>
  <si>
    <t>54647413</t>
  </si>
  <si>
    <t>187</t>
  </si>
  <si>
    <t>Масловское сельское поселение</t>
  </si>
  <si>
    <t>54647416</t>
  </si>
  <si>
    <t>188</t>
  </si>
  <si>
    <t>Моховицкое сельское поселение</t>
  </si>
  <si>
    <t>54647419</t>
  </si>
  <si>
    <t>189</t>
  </si>
  <si>
    <t>Неполодское сельское поселение</t>
  </si>
  <si>
    <t>54647422</t>
  </si>
  <si>
    <t>190</t>
  </si>
  <si>
    <t>Образцовское сельское поселение</t>
  </si>
  <si>
    <t>54647425</t>
  </si>
  <si>
    <t>191</t>
  </si>
  <si>
    <t>192</t>
  </si>
  <si>
    <t>Пахомовское сельское поселение</t>
  </si>
  <si>
    <t>54647428</t>
  </si>
  <si>
    <t>193</t>
  </si>
  <si>
    <t>Платоновское сельское поселение</t>
  </si>
  <si>
    <t>54647431</t>
  </si>
  <si>
    <t>194</t>
  </si>
  <si>
    <t>Сабуровское сельское поселение</t>
  </si>
  <si>
    <t>54647434</t>
  </si>
  <si>
    <t>195</t>
  </si>
  <si>
    <t>Спасское сельское поселение</t>
  </si>
  <si>
    <t>54647437</t>
  </si>
  <si>
    <t>196</t>
  </si>
  <si>
    <t>Станово-Колодезьское сельское поселение</t>
  </si>
  <si>
    <t>54647443</t>
  </si>
  <si>
    <t>197</t>
  </si>
  <si>
    <t>Становское сельское поселение</t>
  </si>
  <si>
    <t>54647440</t>
  </si>
  <si>
    <t>198</t>
  </si>
  <si>
    <t>Троицкое сельское поселение</t>
  </si>
  <si>
    <t>54647446</t>
  </si>
  <si>
    <t>199</t>
  </si>
  <si>
    <t>Покровский муниципальный район</t>
  </si>
  <si>
    <t>54650000</t>
  </si>
  <si>
    <t>54650402</t>
  </si>
  <si>
    <t>200</t>
  </si>
  <si>
    <t>Верхнежерновское сельское поселение</t>
  </si>
  <si>
    <t>54650404</t>
  </si>
  <si>
    <t>201</t>
  </si>
  <si>
    <t>Верхососенское сельское поселение</t>
  </si>
  <si>
    <t>54650405</t>
  </si>
  <si>
    <t>202</t>
  </si>
  <si>
    <t>Владимирское сельское поселение</t>
  </si>
  <si>
    <t>54650407</t>
  </si>
  <si>
    <t>203</t>
  </si>
  <si>
    <t>Вышнетуровецкое сельское поселение</t>
  </si>
  <si>
    <t>54650410</t>
  </si>
  <si>
    <t>204</t>
  </si>
  <si>
    <t>Даниловское сельское поселение</t>
  </si>
  <si>
    <t>54650413</t>
  </si>
  <si>
    <t>205</t>
  </si>
  <si>
    <t>Дросковское сельское поселение</t>
  </si>
  <si>
    <t>54650416</t>
  </si>
  <si>
    <t>206</t>
  </si>
  <si>
    <t>Журавецкое сельское поселение</t>
  </si>
  <si>
    <t>54650419</t>
  </si>
  <si>
    <t>207</t>
  </si>
  <si>
    <t>Ивановское сельское поселение</t>
  </si>
  <si>
    <t>54650422</t>
  </si>
  <si>
    <t>208</t>
  </si>
  <si>
    <t>54650425</t>
  </si>
  <si>
    <t>209</t>
  </si>
  <si>
    <t>210</t>
  </si>
  <si>
    <t>Покровское городское поселение</t>
  </si>
  <si>
    <t>54650151</t>
  </si>
  <si>
    <t>211</t>
  </si>
  <si>
    <t>Ретинское сельское поселение</t>
  </si>
  <si>
    <t>54650431</t>
  </si>
  <si>
    <t>212</t>
  </si>
  <si>
    <t>Столбецкое сельское поселение</t>
  </si>
  <si>
    <t>54650434</t>
  </si>
  <si>
    <t>213</t>
  </si>
  <si>
    <t>Топковское сельское поселение</t>
  </si>
  <si>
    <t>54650437</t>
  </si>
  <si>
    <t>214</t>
  </si>
  <si>
    <t>Свердловский муниципальный район</t>
  </si>
  <si>
    <t>54652000</t>
  </si>
  <si>
    <t>Богодуховское сельское поселение</t>
  </si>
  <si>
    <t>54652402</t>
  </si>
  <si>
    <t>215</t>
  </si>
  <si>
    <t>Змиевка городское поселение</t>
  </si>
  <si>
    <t>54652151</t>
  </si>
  <si>
    <t>216</t>
  </si>
  <si>
    <t>Котовское сельское поселение</t>
  </si>
  <si>
    <t>54652404</t>
  </si>
  <si>
    <t>217</t>
  </si>
  <si>
    <t>Кошелевское сельское поселение</t>
  </si>
  <si>
    <t>54652407</t>
  </si>
  <si>
    <t>218</t>
  </si>
  <si>
    <t>Красноармейское сельское поселение</t>
  </si>
  <si>
    <t>54652410</t>
  </si>
  <si>
    <t>219</t>
  </si>
  <si>
    <t>54652413</t>
  </si>
  <si>
    <t>220</t>
  </si>
  <si>
    <t>Новопетровское сельское поселение</t>
  </si>
  <si>
    <t>54652416</t>
  </si>
  <si>
    <t>221</t>
  </si>
  <si>
    <t>222</t>
  </si>
  <si>
    <t>Яковлевское сельское поселение</t>
  </si>
  <si>
    <t>54652419</t>
  </si>
  <si>
    <t>223</t>
  </si>
  <si>
    <t>Сосковский муниципальный район</t>
  </si>
  <si>
    <t>54653000</t>
  </si>
  <si>
    <t>Алмазовское сельское поселение</t>
  </si>
  <si>
    <t>54653403</t>
  </si>
  <si>
    <t>224</t>
  </si>
  <si>
    <t>Алпеевское сельское поселение</t>
  </si>
  <si>
    <t>54653405</t>
  </si>
  <si>
    <t>225</t>
  </si>
  <si>
    <t>Кировское сельское поселение</t>
  </si>
  <si>
    <t>54653415</t>
  </si>
  <si>
    <t>226</t>
  </si>
  <si>
    <t>Лобынцевское сельское поселение</t>
  </si>
  <si>
    <t>54653417</t>
  </si>
  <si>
    <t>227</t>
  </si>
  <si>
    <t>Мураевское сельское поселение</t>
  </si>
  <si>
    <t>54653419</t>
  </si>
  <si>
    <t>228</t>
  </si>
  <si>
    <t>Рыжковское сельское поселение</t>
  </si>
  <si>
    <t>54653422</t>
  </si>
  <si>
    <t>229</t>
  </si>
  <si>
    <t>230</t>
  </si>
  <si>
    <t>Сосковское сельское поселение</t>
  </si>
  <si>
    <t>54653425</t>
  </si>
  <si>
    <t>231</t>
  </si>
  <si>
    <t>Троснянский муниципальный район</t>
  </si>
  <si>
    <t>54654000</t>
  </si>
  <si>
    <t>Воронецкое сельское поселение</t>
  </si>
  <si>
    <t>54654405</t>
  </si>
  <si>
    <t>232</t>
  </si>
  <si>
    <t>Жерновецкое сельское поселение</t>
  </si>
  <si>
    <t>54654408</t>
  </si>
  <si>
    <t>233</t>
  </si>
  <si>
    <t>Ломовецкое сельское поселение</t>
  </si>
  <si>
    <t>54654415</t>
  </si>
  <si>
    <t>234</t>
  </si>
  <si>
    <t>Малахово-Слободское сельское поселение</t>
  </si>
  <si>
    <t>54654417</t>
  </si>
  <si>
    <t>235</t>
  </si>
  <si>
    <t>Муравльское сельское поселение</t>
  </si>
  <si>
    <t>54654419</t>
  </si>
  <si>
    <t>236</t>
  </si>
  <si>
    <t>54654422</t>
  </si>
  <si>
    <t>237</t>
  </si>
  <si>
    <t>Пенновское сельское поселение</t>
  </si>
  <si>
    <t>54654425</t>
  </si>
  <si>
    <t>238</t>
  </si>
  <si>
    <t>239</t>
  </si>
  <si>
    <t>Троснянское сельское поселение</t>
  </si>
  <si>
    <t>54654430</t>
  </si>
  <si>
    <t>240</t>
  </si>
  <si>
    <t>Урицкий муниципальный район</t>
  </si>
  <si>
    <t>54655000</t>
  </si>
  <si>
    <t>Архангельское сельское поселение</t>
  </si>
  <si>
    <t>54655407</t>
  </si>
  <si>
    <t>241</t>
  </si>
  <si>
    <t>Богдановское сельское поселение</t>
  </si>
  <si>
    <t>54655410</t>
  </si>
  <si>
    <t>242</t>
  </si>
  <si>
    <t>Бунинское сельское поселение</t>
  </si>
  <si>
    <t>54655413</t>
  </si>
  <si>
    <t>243</t>
  </si>
  <si>
    <t>Городищенское сельское поселение</t>
  </si>
  <si>
    <t>54655416</t>
  </si>
  <si>
    <t>244</t>
  </si>
  <si>
    <t>54655422</t>
  </si>
  <si>
    <t>245</t>
  </si>
  <si>
    <t>Луначарское сельское поселение</t>
  </si>
  <si>
    <t>54655428</t>
  </si>
  <si>
    <t>246</t>
  </si>
  <si>
    <t>Нарышкино городское поселение</t>
  </si>
  <si>
    <t>54655151</t>
  </si>
  <si>
    <t>247</t>
  </si>
  <si>
    <t>Подзаваловское сельское поселение</t>
  </si>
  <si>
    <t>54655437</t>
  </si>
  <si>
    <t>248</t>
  </si>
  <si>
    <t>249</t>
  </si>
  <si>
    <t>Хотынецкий муниципальный район</t>
  </si>
  <si>
    <t>54657000</t>
  </si>
  <si>
    <t>Аболмасовское сельское поселение</t>
  </si>
  <si>
    <t>54657402</t>
  </si>
  <si>
    <t>250</t>
  </si>
  <si>
    <t>Алехинское сельское поселение</t>
  </si>
  <si>
    <t>54657404</t>
  </si>
  <si>
    <t>251</t>
  </si>
  <si>
    <t>Богородицкое сельское поселение</t>
  </si>
  <si>
    <t>54657407</t>
  </si>
  <si>
    <t>252</t>
  </si>
  <si>
    <t>Ильинское сельское поселение</t>
  </si>
  <si>
    <t>54657419</t>
  </si>
  <si>
    <t>253</t>
  </si>
  <si>
    <t>Краснорябинское</t>
  </si>
  <si>
    <t>54657424</t>
  </si>
  <si>
    <t>254</t>
  </si>
  <si>
    <t>Меловское сельское поселение</t>
  </si>
  <si>
    <t>54657426</t>
  </si>
  <si>
    <t>255</t>
  </si>
  <si>
    <t>Студеновское сельское поселение</t>
  </si>
  <si>
    <t>54657431</t>
  </si>
  <si>
    <t>256</t>
  </si>
  <si>
    <t>Хотимль-Кузменковское</t>
  </si>
  <si>
    <t>54657437</t>
  </si>
  <si>
    <t>257</t>
  </si>
  <si>
    <t>Хотынец городское поселение</t>
  </si>
  <si>
    <t>54657151</t>
  </si>
  <si>
    <t>258</t>
  </si>
  <si>
    <t>259</t>
  </si>
  <si>
    <t>Шаблыкинский муниципальный район</t>
  </si>
  <si>
    <t>54659000</t>
  </si>
  <si>
    <t>54659402</t>
  </si>
  <si>
    <t>260</t>
  </si>
  <si>
    <t>Косулическое сельское поселение</t>
  </si>
  <si>
    <t>54659404</t>
  </si>
  <si>
    <t>261</t>
  </si>
  <si>
    <t>Молодовское сельское поселение</t>
  </si>
  <si>
    <t>54659406</t>
  </si>
  <si>
    <t>262</t>
  </si>
  <si>
    <t>Навлинское сельское поселение</t>
  </si>
  <si>
    <t>54659408</t>
  </si>
  <si>
    <t>263</t>
  </si>
  <si>
    <t>Сомовское сельское поселение</t>
  </si>
  <si>
    <t>54659410</t>
  </si>
  <si>
    <t>264</t>
  </si>
  <si>
    <t>Титовское сельское поселение</t>
  </si>
  <si>
    <t>54659413</t>
  </si>
  <si>
    <t>265</t>
  </si>
  <si>
    <t>Хотьковское сельское поселение</t>
  </si>
  <si>
    <t>54659416</t>
  </si>
  <si>
    <t>266</t>
  </si>
  <si>
    <t>Шаблыкино городское поселение</t>
  </si>
  <si>
    <t>54659151</t>
  </si>
  <si>
    <t>267</t>
  </si>
  <si>
    <t>268</t>
  </si>
  <si>
    <t>ID</t>
  </si>
  <si>
    <t>LINK_NAME</t>
  </si>
  <si>
    <t>https://portal.eias.ru/Portal/DownloadPage.aspx?type=12&amp;guid=????????-????-????-????-????????????</t>
  </si>
  <si>
    <t>ALL</t>
  </si>
  <si>
    <t>https://eias.fstrf.ru/disclo/get_file?p_guid=????????-????-????-????-????????????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</si>
</sst>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.mm\.yyyy"/>
    <numFmt numFmtId="169" formatCode="_-* #,##0.00[$€-1]_-;\-* #,##0.00[$€-1]_-;_-* &quot;-&quot;??[$€-1]_-"/>
    <numFmt numFmtId="170" formatCode="#,##0.0"/>
    <numFmt numFmtId="171" formatCode="#,##0.000"/>
    <numFmt numFmtId="172" formatCode="#,##0.0000"/>
  </numFmts>
  <fonts count="80">
    <font>
      <sz val="9"/>
      <color rgb="FF000000"/>
      <name val="Tahoma"/>
    </font>
    <font>
      <sz val="11"/>
      <color theme="1"/>
      <name val="Calibri"/>
      <scheme val="minor"/>
    </font>
    <font>
      <sz val="12"/>
      <name val="Arial"/>
    </font>
    <font>
      <sz val="10"/>
      <name val="Helv"/>
    </font>
    <font>
      <sz val="8"/>
      <name val="Arial"/>
    </font>
    <font>
      <sz val="9"/>
      <name val="Tahoma"/>
    </font>
    <font>
      <sz val="8"/>
      <name val="Palatino"/>
    </font>
    <font>
      <u/>
      <sz val="10"/>
      <color rgb="FF800080"/>
      <name val="Arial Cyr"/>
    </font>
    <font>
      <sz val="10"/>
      <name val="Tahoma"/>
    </font>
    <font>
      <sz val="8"/>
      <name val="Helv"/>
    </font>
    <font>
      <sz val="11"/>
      <name val="Tahoma"/>
    </font>
    <font>
      <u/>
      <sz val="9"/>
      <color rgb="FF333399"/>
      <name val="Tahoma"/>
    </font>
    <font>
      <b/>
      <u/>
      <sz val="11"/>
      <color rgb="FF0000FF"/>
      <name val="Arial"/>
    </font>
    <font>
      <u/>
      <sz val="9"/>
      <color rgb="FF0000FF"/>
      <name val="Tahoma"/>
    </font>
    <font>
      <b/>
      <sz val="14"/>
      <name val="Franklin Gothic Medium"/>
    </font>
    <font>
      <b/>
      <sz val="9"/>
      <name val="Tahoma"/>
    </font>
    <font>
      <sz val="11"/>
      <color rgb="FF000000"/>
      <name val="Calibri"/>
    </font>
    <font>
      <sz val="10"/>
      <name val="Arial Cyr"/>
    </font>
    <font>
      <sz val="9"/>
      <color rgb="FF00FF00"/>
      <name val="Tahoma"/>
    </font>
    <font>
      <sz val="9"/>
      <color rgb="FFEAEAEA"/>
      <name val="Tahoma"/>
    </font>
    <font>
      <b/>
      <sz val="10"/>
      <name val="Tahoma"/>
    </font>
    <font>
      <sz val="9"/>
      <color rgb="FFBCBCBC"/>
      <name val="Tahoma"/>
    </font>
    <font>
      <sz val="11"/>
      <color rgb="FFBCBCBC"/>
      <name val="Wingdings 2"/>
    </font>
    <font>
      <sz val="8"/>
      <name val="Tahoma"/>
    </font>
    <font>
      <sz val="9"/>
      <color rgb="FF333399"/>
      <name val="Tahoma"/>
    </font>
    <font>
      <sz val="9"/>
      <color rgb="FFCC0000"/>
      <name val="Tahoma"/>
    </font>
    <font>
      <sz val="9"/>
      <color rgb="FF993300"/>
      <name val="Tahoma"/>
    </font>
    <font>
      <sz val="11"/>
      <name val="Wingdings 2"/>
    </font>
    <font>
      <b/>
      <u/>
      <sz val="9"/>
      <name val="Tahoma"/>
    </font>
    <font>
      <sz val="12"/>
      <color rgb="FFEAEAEA"/>
      <name val="Tahoma"/>
    </font>
    <font>
      <sz val="12"/>
      <name val="Tahoma"/>
    </font>
    <font>
      <sz val="12"/>
      <color rgb="FF000000"/>
      <name val="Tahoma"/>
    </font>
    <font>
      <sz val="1"/>
      <color rgb="FFEAEAEA"/>
      <name val="Tahoma"/>
    </font>
    <font>
      <sz val="15"/>
      <color rgb="FF000000"/>
      <name val="Tahoma"/>
    </font>
    <font>
      <sz val="8"/>
      <color rgb="FF000000"/>
      <name val="Tahoma"/>
    </font>
    <font>
      <sz val="15"/>
      <color rgb="FFEAEAEA"/>
      <name val="Tahoma"/>
    </font>
    <font>
      <sz val="15"/>
      <name val="Tahoma"/>
    </font>
    <font>
      <sz val="1"/>
      <color rgb="FF000000"/>
      <name val="Tahoma"/>
    </font>
    <font>
      <sz val="11"/>
      <color rgb="FFEAEAEA"/>
      <name val="Wingdings 2"/>
    </font>
    <font>
      <sz val="1"/>
      <color theme="0"/>
      <name val="Tahoma"/>
    </font>
    <font>
      <sz val="1"/>
      <color theme="0"/>
      <name val="Wingdings 2"/>
    </font>
    <font>
      <sz val="9"/>
      <color theme="0"/>
      <name val="Tahoma"/>
    </font>
    <font>
      <sz val="1"/>
      <name val="Tahoma"/>
    </font>
    <font>
      <sz val="3"/>
      <color rgb="FFCC0000"/>
      <name val="Tahoma"/>
    </font>
    <font>
      <sz val="3"/>
      <color rgb="FFEAEAEA"/>
      <name val="Tahoma"/>
    </font>
    <font>
      <sz val="3"/>
      <name val="Tahoma"/>
    </font>
    <font>
      <sz val="1"/>
      <color rgb="FFCC0000"/>
      <name val="Tahoma"/>
    </font>
    <font>
      <b/>
      <sz val="1"/>
      <name val="Tahoma"/>
    </font>
    <font>
      <sz val="18"/>
      <name val="Tahoma"/>
    </font>
    <font>
      <b/>
      <u/>
      <sz val="9"/>
      <color rgb="FF333399"/>
      <name val="Tahoma"/>
    </font>
    <font>
      <b/>
      <sz val="9"/>
      <color rgb="FFEAEAEA"/>
      <name val="Tahoma"/>
    </font>
    <font>
      <sz val="1"/>
      <color rgb="FFBCBCBC"/>
      <name val="Tahoma"/>
    </font>
    <font>
      <sz val="11"/>
      <color rgb="FF000000"/>
      <name val="Tahoma"/>
    </font>
    <font>
      <b/>
      <sz val="15"/>
      <name val="Tahoma"/>
    </font>
    <font>
      <sz val="3"/>
      <color rgb="FF000000"/>
      <name val="Tahoma"/>
    </font>
    <font>
      <sz val="3"/>
      <color theme="0"/>
      <name val="Tahoma"/>
    </font>
    <font>
      <sz val="3"/>
      <color rgb="FFBCBCBC"/>
      <name val="Tahoma"/>
    </font>
    <font>
      <sz val="1"/>
      <color rgb="FF333399"/>
      <name val="Tahoma"/>
    </font>
    <font>
      <sz val="15"/>
      <color theme="0"/>
      <name val="Tahoma"/>
    </font>
    <font>
      <sz val="11"/>
      <name val="Webdings2"/>
    </font>
    <font>
      <sz val="9"/>
      <color theme="0"/>
      <name val="Wingdings 2"/>
    </font>
    <font>
      <b/>
      <sz val="9"/>
      <color rgb="FF000080"/>
      <name val="Tahoma"/>
    </font>
    <font>
      <sz val="14"/>
      <color rgb="FFC0C0C0"/>
      <name val="Calibri"/>
      <scheme val="minor"/>
    </font>
    <font>
      <b/>
      <u/>
      <sz val="11"/>
      <color rgb="FF0000FF"/>
      <name val="Tahoma"/>
    </font>
    <font>
      <sz val="11"/>
      <color rgb="FFFFFFFF"/>
      <name val="Tahoma"/>
    </font>
    <font>
      <u/>
      <sz val="20"/>
      <color rgb="FF003366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14"/>
      <color rgb="FFBCBCBC"/>
      <name val="Calibri"/>
    </font>
    <font>
      <sz val="11"/>
      <color rgb="FFEAEAEA"/>
      <name val="Calibri"/>
    </font>
    <font>
      <u/>
      <sz val="9"/>
      <color theme="10"/>
      <name val="Tahoma"/>
    </font>
    <font>
      <sz val="9"/>
      <color rgb="FF000000"/>
      <name val="Tahoma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9"/>
      <color rgb="FF000000"/>
      <name val="Tahoma"/>
      <family val="2"/>
      <charset val="204"/>
    </font>
    <font>
      <sz val="10"/>
      <name val="Tahoma"/>
      <family val="2"/>
      <charset val="204"/>
    </font>
    <font>
      <sz val="9"/>
      <color indexed="8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969696"/>
      </patternFill>
    </fill>
    <fill>
      <patternFill patternType="solid">
        <fgColor rgb="FF00FF00"/>
      </patternFill>
    </fill>
    <fill>
      <patternFill patternType="solid">
        <fgColor rgb="FFFFFFFF"/>
      </patternFill>
    </fill>
    <fill>
      <patternFill patternType="solid">
        <fgColor rgb="FFD7EAD3"/>
      </patternFill>
    </fill>
    <fill>
      <patternFill patternType="solid">
        <fgColor rgb="FFFFB7B7"/>
      </patternFill>
    </fill>
    <fill>
      <patternFill patternType="lightDown">
        <fgColor rgb="FFC0C0C0"/>
      </patternFill>
    </fill>
    <fill>
      <patternFill patternType="solid">
        <fgColor rgb="FFFFFFC0"/>
      </patternFill>
    </fill>
    <fill>
      <patternFill patternType="solid">
        <fgColor rgb="FFE3FAFD"/>
      </patternFill>
    </fill>
    <fill>
      <patternFill patternType="solid">
        <fgColor rgb="FFB7E4FF"/>
      </patternFill>
    </fill>
    <fill>
      <patternFill patternType="solid">
        <fgColor rgb="FFEAEAEA"/>
      </patternFill>
    </fill>
    <fill>
      <patternFill patternType="solid">
        <fgColor rgb="FFFFFF00"/>
      </patternFill>
    </fill>
    <fill>
      <patternFill patternType="solid">
        <fgColor rgb="FF00B0F0"/>
      </patternFill>
    </fill>
    <fill>
      <patternFill patternType="solid">
        <fgColor rgb="FFD3DBDB"/>
      </patternFill>
    </fill>
    <fill>
      <patternFill patternType="solid">
        <fgColor rgb="FFBCBCBC"/>
      </patternFill>
    </fill>
    <fill>
      <patternFill patternType="solid">
        <fgColor theme="0" tint="-0.14999847407452621"/>
        <bgColor indexed="65"/>
      </patternFill>
    </fill>
  </fills>
  <borders count="3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ck">
        <color rgb="FF808080"/>
      </left>
      <right style="thick">
        <color rgb="FF808080"/>
      </right>
      <top style="thick">
        <color rgb="FF808080"/>
      </top>
      <bottom style="thick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rgb="FFC0C0C0"/>
      </top>
      <bottom/>
      <diagonal/>
    </border>
    <border>
      <left/>
      <right style="thin">
        <color rgb="FFC0C0C0"/>
      </right>
      <top/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BCBCBC"/>
      </top>
      <bottom/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BCBCBC"/>
      </right>
      <top/>
      <bottom/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28">
    <xf numFmtId="49" fontId="0" fillId="0" borderId="0" applyFill="0" applyBorder="0">
      <alignment vertical="top"/>
    </xf>
    <xf numFmtId="0" fontId="2" fillId="0" borderId="0" applyFill="0" applyBorder="0">
      <alignment vertical="top"/>
    </xf>
    <xf numFmtId="0" fontId="3" fillId="0" borderId="0" applyFill="0" applyBorder="0"/>
    <xf numFmtId="169" fontId="3" fillId="0" borderId="0" applyFill="0" applyBorder="0"/>
    <xf numFmtId="38" fontId="4" fillId="0" borderId="0" applyFill="0" applyBorder="0">
      <alignment vertical="top"/>
    </xf>
    <xf numFmtId="170" fontId="5" fillId="2" borderId="0" applyBorder="0">
      <protection locked="0"/>
    </xf>
    <xf numFmtId="0" fontId="6" fillId="0" borderId="0" applyFill="0" applyBorder="0">
      <alignment vertical="center"/>
    </xf>
    <xf numFmtId="171" fontId="5" fillId="2" borderId="0" applyBorder="0">
      <protection locked="0"/>
    </xf>
    <xf numFmtId="172" fontId="5" fillId="2" borderId="0" applyBorder="0">
      <protection locked="0"/>
    </xf>
    <xf numFmtId="0" fontId="7" fillId="0" borderId="0" applyFill="0" applyBorder="0">
      <alignment vertical="top"/>
    </xf>
    <xf numFmtId="0" fontId="8" fillId="3" borderId="1">
      <alignment vertical="top"/>
    </xf>
    <xf numFmtId="0" fontId="9" fillId="0" borderId="0" applyFill="0" applyBorder="0"/>
    <xf numFmtId="0" fontId="10" fillId="4" borderId="2">
      <alignment horizontal="center" vertical="center"/>
    </xf>
    <xf numFmtId="0" fontId="11" fillId="0" borderId="0" applyFill="0" applyBorder="0">
      <alignment vertical="top"/>
    </xf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horizontal="center" vertical="center" wrapText="1"/>
    </xf>
    <xf numFmtId="0" fontId="15" fillId="0" borderId="0" applyFill="0" applyBorder="0">
      <alignment horizontal="center" vertical="center" wrapText="1"/>
    </xf>
    <xf numFmtId="49" fontId="5" fillId="0" borderId="0" applyFill="0" applyBorder="0">
      <alignment vertical="top"/>
    </xf>
    <xf numFmtId="0" fontId="16" fillId="0" borderId="0" applyFill="0" applyBorder="0"/>
    <xf numFmtId="49" fontId="72" fillId="0" borderId="0" applyFill="0" applyBorder="0">
      <alignment vertical="top"/>
    </xf>
    <xf numFmtId="0" fontId="17" fillId="0" borderId="0" applyFill="0" applyBorder="0"/>
    <xf numFmtId="0" fontId="1" fillId="0" borderId="0" applyFill="0" applyBorder="0"/>
    <xf numFmtId="0" fontId="18" fillId="5" borderId="0" applyBorder="0">
      <alignment vertical="top"/>
    </xf>
    <xf numFmtId="49" fontId="18" fillId="0" borderId="0" applyFill="0" applyBorder="0">
      <alignment vertical="top"/>
    </xf>
    <xf numFmtId="49" fontId="5" fillId="5" borderId="0" applyBorder="0">
      <alignment vertical="top"/>
    </xf>
    <xf numFmtId="49" fontId="72" fillId="6" borderId="0" applyBorder="0">
      <alignment vertical="top"/>
    </xf>
    <xf numFmtId="0" fontId="5" fillId="0" borderId="0" applyFill="0" applyBorder="0">
      <alignment horizontal="left" vertical="center"/>
    </xf>
  </cellStyleXfs>
  <cellXfs count="607">
    <xf numFmtId="49" fontId="0" fillId="0" borderId="0" xfId="0">
      <alignment vertical="top"/>
    </xf>
    <xf numFmtId="0" fontId="8" fillId="18" borderId="26" xfId="21" applyFont="1" applyFill="1" applyBorder="1" applyAlignment="1">
      <alignment horizontal="right" vertical="center" wrapText="1" indent="1"/>
    </xf>
    <xf numFmtId="49" fontId="5" fillId="0" borderId="0" xfId="18">
      <alignment vertical="top"/>
    </xf>
    <xf numFmtId="49" fontId="72" fillId="0" borderId="0" xfId="20">
      <alignment vertical="top"/>
    </xf>
    <xf numFmtId="0" fontId="1" fillId="0" borderId="0" xfId="22"/>
    <xf numFmtId="49" fontId="5" fillId="7" borderId="3" xfId="0" applyFont="1" applyFill="1" applyBorder="1" applyAlignment="1">
      <alignment horizontal="center" vertical="top"/>
    </xf>
    <xf numFmtId="49" fontId="5" fillId="0" borderId="0" xfId="0" applyFont="1" applyAlignment="1">
      <alignment vertical="center" wrapText="1"/>
    </xf>
    <xf numFmtId="49" fontId="19" fillId="0" borderId="0" xfId="0" applyFont="1" applyAlignment="1">
      <alignment vertical="center"/>
    </xf>
    <xf numFmtId="0" fontId="5" fillId="0" borderId="0" xfId="0" applyNumberFormat="1" applyFont="1" applyAlignment="1"/>
    <xf numFmtId="0" fontId="19" fillId="0" borderId="0" xfId="27" applyFont="1" applyAlignment="1">
      <alignment vertical="center" wrapText="1"/>
    </xf>
    <xf numFmtId="0" fontId="19" fillId="0" borderId="0" xfId="27" applyFont="1" applyAlignment="1">
      <alignment horizontal="left" vertical="center" wrapText="1"/>
    </xf>
    <xf numFmtId="0" fontId="5" fillId="0" borderId="0" xfId="27" applyAlignment="1">
      <alignment vertical="center" wrapText="1"/>
    </xf>
    <xf numFmtId="0" fontId="5" fillId="0" borderId="0" xfId="27" applyAlignment="1">
      <alignment vertical="center"/>
    </xf>
    <xf numFmtId="49" fontId="19" fillId="0" borderId="0" xfId="27" applyNumberFormat="1" applyFont="1" applyAlignment="1">
      <alignment horizontal="left" vertical="center" wrapText="1"/>
    </xf>
    <xf numFmtId="49" fontId="0" fillId="8" borderId="0" xfId="0" applyFill="1">
      <alignment vertical="top"/>
    </xf>
    <xf numFmtId="0" fontId="5" fillId="0" borderId="0" xfId="0" applyNumberFormat="1" applyFont="1" applyAlignment="1">
      <alignment vertical="center" wrapText="1"/>
    </xf>
    <xf numFmtId="0" fontId="20" fillId="8" borderId="0" xfId="0" applyNumberFormat="1" applyFont="1" applyFill="1" applyAlignment="1">
      <alignment horizontal="center" vertical="center" wrapText="1"/>
    </xf>
    <xf numFmtId="0" fontId="5" fillId="0" borderId="4" xfId="0" applyNumberFormat="1" applyFont="1" applyBorder="1" applyAlignment="1">
      <alignment vertical="center" wrapText="1"/>
    </xf>
    <xf numFmtId="0" fontId="0" fillId="0" borderId="4" xfId="0" applyNumberFormat="1" applyBorder="1" applyAlignment="1">
      <alignment vertical="center" wrapText="1"/>
    </xf>
    <xf numFmtId="0" fontId="19" fillId="0" borderId="0" xfId="27" applyFont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49" fontId="0" fillId="8" borderId="0" xfId="0" applyFill="1" applyAlignment="1">
      <alignment horizontal="center" vertical="top" wrapText="1"/>
    </xf>
    <xf numFmtId="49" fontId="0" fillId="0" borderId="0" xfId="0" applyAlignment="1">
      <alignment horizontal="center" vertical="top" wrapText="1"/>
    </xf>
    <xf numFmtId="0" fontId="19" fillId="0" borderId="0" xfId="0" applyNumberFormat="1" applyFont="1" applyAlignment="1">
      <alignment vertical="center" wrapText="1"/>
    </xf>
    <xf numFmtId="49" fontId="15" fillId="8" borderId="0" xfId="0" applyFont="1" applyFill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  <xf numFmtId="0" fontId="22" fillId="0" borderId="0" xfId="0" applyNumberFormat="1" applyFont="1" applyAlignment="1">
      <alignment horizontal="center" vertical="center" wrapText="1"/>
    </xf>
    <xf numFmtId="49" fontId="5" fillId="0" borderId="0" xfId="27" applyNumberFormat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/>
    </xf>
    <xf numFmtId="0" fontId="5" fillId="0" borderId="5" xfId="17" applyFont="1" applyBorder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49" fontId="5" fillId="0" borderId="5" xfId="0" applyFont="1" applyBorder="1" applyAlignment="1">
      <alignment horizontal="left" vertical="center" wrapText="1"/>
    </xf>
    <xf numFmtId="49" fontId="15" fillId="0" borderId="0" xfId="0" applyFont="1" applyAlignment="1">
      <alignment horizontal="center" vertical="center"/>
    </xf>
    <xf numFmtId="49" fontId="0" fillId="0" borderId="0" xfId="0" applyAlignment="1">
      <alignment vertical="center" wrapText="1"/>
    </xf>
    <xf numFmtId="49" fontId="5" fillId="0" borderId="0" xfId="0" applyFont="1" applyAlignment="1">
      <alignment horizontal="center" vertical="top"/>
    </xf>
    <xf numFmtId="49" fontId="0" fillId="0" borderId="0" xfId="0" applyAlignment="1">
      <alignment horizontal="center" vertical="center"/>
    </xf>
    <xf numFmtId="49" fontId="5" fillId="0" borderId="0" xfId="0" applyFont="1">
      <alignment vertical="top"/>
    </xf>
    <xf numFmtId="0" fontId="5" fillId="0" borderId="0" xfId="0" applyNumberFormat="1" applyFont="1" applyAlignment="1">
      <alignment vertical="center"/>
    </xf>
    <xf numFmtId="49" fontId="0" fillId="0" borderId="0" xfId="0" applyAlignment="1">
      <alignment horizontal="center" vertical="top"/>
    </xf>
    <xf numFmtId="49" fontId="0" fillId="0" borderId="0" xfId="0" applyAlignment="1">
      <alignment vertical="top" wrapText="1"/>
    </xf>
    <xf numFmtId="0" fontId="20" fillId="0" borderId="6" xfId="0" applyNumberFormat="1" applyFont="1" applyBorder="1" applyAlignment="1">
      <alignment horizontal="center" vertical="center" wrapText="1"/>
    </xf>
    <xf numFmtId="49" fontId="0" fillId="0" borderId="6" xfId="0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49" fontId="21" fillId="0" borderId="0" xfId="17" applyNumberFormat="1" applyFont="1">
      <alignment horizontal="center" vertical="center" wrapText="1"/>
    </xf>
    <xf numFmtId="49" fontId="19" fillId="0" borderId="0" xfId="0" applyFont="1">
      <alignment vertical="top"/>
    </xf>
    <xf numFmtId="49" fontId="21" fillId="0" borderId="0" xfId="0" applyFont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49" fontId="23" fillId="0" borderId="0" xfId="0" applyFont="1" applyAlignment="1">
      <alignment horizontal="left" vertical="top" wrapText="1"/>
    </xf>
    <xf numFmtId="49" fontId="23" fillId="0" borderId="0" xfId="0" applyFont="1">
      <alignment vertical="top"/>
    </xf>
    <xf numFmtId="49" fontId="15" fillId="9" borderId="7" xfId="0" applyFont="1" applyFill="1" applyBorder="1" applyAlignment="1">
      <alignment horizontal="center" vertical="center"/>
    </xf>
    <xf numFmtId="49" fontId="24" fillId="9" borderId="8" xfId="0" applyFont="1" applyFill="1" applyBorder="1" applyAlignment="1">
      <alignment horizontal="left" vertical="center"/>
    </xf>
    <xf numFmtId="0" fontId="25" fillId="0" borderId="0" xfId="27" applyFont="1" applyAlignment="1">
      <alignment vertical="center" wrapText="1"/>
    </xf>
    <xf numFmtId="0" fontId="5" fillId="0" borderId="0" xfId="27" applyAlignment="1">
      <alignment horizontal="right" vertical="center" wrapText="1" indent="1"/>
    </xf>
    <xf numFmtId="14" fontId="19" fillId="0" borderId="0" xfId="27" applyNumberFormat="1" applyFont="1" applyAlignment="1">
      <alignment horizontal="center" vertical="center" wrapText="1"/>
    </xf>
    <xf numFmtId="0" fontId="0" fillId="0" borderId="0" xfId="27" applyFont="1" applyAlignment="1">
      <alignment horizontal="right" vertical="center" wrapText="1" indent="1"/>
    </xf>
    <xf numFmtId="0" fontId="25" fillId="0" borderId="0" xfId="27" applyFont="1" applyAlignment="1">
      <alignment horizontal="center" vertical="center" wrapText="1"/>
    </xf>
    <xf numFmtId="49" fontId="5" fillId="0" borderId="0" xfId="27" applyNumberFormat="1" applyAlignment="1">
      <alignment horizontal="right" vertical="center" wrapText="1" indent="1"/>
    </xf>
    <xf numFmtId="0" fontId="5" fillId="0" borderId="0" xfId="27" applyAlignment="1">
      <alignment horizontal="center" vertical="center" wrapText="1"/>
    </xf>
    <xf numFmtId="0" fontId="15" fillId="0" borderId="0" xfId="27" applyFont="1" applyAlignment="1">
      <alignment vertical="center" wrapText="1"/>
    </xf>
    <xf numFmtId="0" fontId="26" fillId="0" borderId="0" xfId="27" applyFont="1" applyAlignment="1">
      <alignment horizontal="center" vertical="center" wrapText="1"/>
    </xf>
    <xf numFmtId="14" fontId="5" fillId="0" borderId="0" xfId="27" applyNumberFormat="1" applyAlignment="1">
      <alignment horizontal="center" vertical="center" wrapText="1"/>
    </xf>
    <xf numFmtId="49" fontId="0" fillId="10" borderId="4" xfId="0" applyFill="1" applyBorder="1" applyAlignment="1" applyProtection="1">
      <alignment horizontal="left" vertical="center" wrapText="1"/>
      <protection locked="0"/>
    </xf>
    <xf numFmtId="49" fontId="0" fillId="0" borderId="4" xfId="0" applyBorder="1" applyAlignment="1">
      <alignment horizontal="left" vertical="center" wrapText="1"/>
    </xf>
    <xf numFmtId="0" fontId="0" fillId="0" borderId="4" xfId="0" applyNumberFormat="1" applyBorder="1" applyAlignment="1">
      <alignment horizontal="center" vertical="center" wrapText="1"/>
    </xf>
    <xf numFmtId="49" fontId="0" fillId="0" borderId="0" xfId="0" applyAlignment="1">
      <alignment horizontal="left" vertical="center" wrapText="1"/>
    </xf>
    <xf numFmtId="0" fontId="0" fillId="0" borderId="0" xfId="0" applyNumberFormat="1" applyAlignment="1">
      <alignment horizontal="center" vertical="center" wrapText="1"/>
    </xf>
    <xf numFmtId="49" fontId="0" fillId="0" borderId="4" xfId="0" applyBorder="1" applyAlignment="1">
      <alignment horizontal="right" vertical="center" wrapText="1" indent="1"/>
    </xf>
    <xf numFmtId="0" fontId="0" fillId="0" borderId="4" xfId="0" applyNumberFormat="1" applyBorder="1" applyAlignment="1">
      <alignment horizontal="right" vertical="center" wrapText="1"/>
    </xf>
    <xf numFmtId="0" fontId="8" fillId="0" borderId="0" xfId="27" applyFont="1" applyAlignment="1">
      <alignment vertical="top" wrapText="1"/>
    </xf>
    <xf numFmtId="0" fontId="8" fillId="0" borderId="0" xfId="27" applyFont="1" applyAlignment="1">
      <alignment horizontal="right" vertical="top" wrapText="1"/>
    </xf>
    <xf numFmtId="0" fontId="27" fillId="0" borderId="0" xfId="0" applyNumberFormat="1" applyFont="1" applyAlignment="1">
      <alignment vertical="center" wrapText="1"/>
    </xf>
    <xf numFmtId="49" fontId="28" fillId="0" borderId="5" xfId="0" applyFont="1" applyBorder="1" applyAlignment="1">
      <alignment vertical="center" wrapText="1"/>
    </xf>
    <xf numFmtId="0" fontId="0" fillId="0" borderId="5" xfId="19" applyFont="1" applyBorder="1" applyAlignment="1">
      <alignment vertical="center" wrapText="1"/>
    </xf>
    <xf numFmtId="0" fontId="15" fillId="0" borderId="5" xfId="19" applyFont="1" applyBorder="1" applyAlignment="1">
      <alignment vertical="center" wrapText="1"/>
    </xf>
    <xf numFmtId="0" fontId="5" fillId="0" borderId="5" xfId="19" applyFont="1" applyBorder="1" applyAlignment="1">
      <alignment vertical="center" wrapText="1"/>
    </xf>
    <xf numFmtId="49" fontId="0" fillId="0" borderId="4" xfId="0" applyBorder="1" applyAlignment="1">
      <alignment horizontal="center" vertical="center" wrapText="1"/>
    </xf>
    <xf numFmtId="49" fontId="24" fillId="11" borderId="4" xfId="0" applyFont="1" applyFill="1" applyBorder="1" applyAlignment="1" applyProtection="1">
      <alignment horizontal="left" vertical="center" wrapText="1"/>
      <protection locked="0"/>
    </xf>
    <xf numFmtId="0" fontId="5" fillId="0" borderId="4" xfId="0" applyNumberFormat="1" applyFont="1" applyBorder="1" applyAlignment="1">
      <alignment horizontal="center" vertical="center"/>
    </xf>
    <xf numFmtId="49" fontId="5" fillId="10" borderId="4" xfId="0" applyFont="1" applyFill="1" applyBorder="1" applyAlignment="1" applyProtection="1">
      <alignment horizontal="left" vertical="center" wrapText="1"/>
      <protection locked="0"/>
    </xf>
    <xf numFmtId="0" fontId="29" fillId="0" borderId="0" xfId="27" applyFont="1" applyAlignment="1">
      <alignment vertical="center" wrapText="1"/>
    </xf>
    <xf numFmtId="0" fontId="30" fillId="0" borderId="0" xfId="27" applyFont="1" applyAlignment="1">
      <alignment vertical="center" wrapText="1"/>
    </xf>
    <xf numFmtId="49" fontId="31" fillId="0" borderId="0" xfId="0" applyFont="1">
      <alignment vertical="top"/>
    </xf>
    <xf numFmtId="0" fontId="30" fillId="0" borderId="0" xfId="0" applyNumberFormat="1" applyFont="1" applyAlignment="1"/>
    <xf numFmtId="49" fontId="31" fillId="8" borderId="0" xfId="0" applyFont="1" applyFill="1">
      <alignment vertical="top"/>
    </xf>
    <xf numFmtId="49" fontId="32" fillId="0" borderId="0" xfId="0" applyFont="1">
      <alignment vertical="top"/>
    </xf>
    <xf numFmtId="49" fontId="15" fillId="0" borderId="5" xfId="0" applyFont="1" applyBorder="1" applyAlignment="1">
      <alignment vertical="center" wrapText="1"/>
    </xf>
    <xf numFmtId="0" fontId="27" fillId="0" borderId="0" xfId="0" applyNumberFormat="1" applyFont="1" applyAlignment="1">
      <alignment vertical="center"/>
    </xf>
    <xf numFmtId="0" fontId="5" fillId="0" borderId="0" xfId="27" applyAlignment="1">
      <alignment horizontal="left" vertical="top" wrapText="1" indent="1"/>
    </xf>
    <xf numFmtId="49" fontId="5" fillId="0" borderId="4" xfId="0" applyFont="1" applyBorder="1" applyAlignment="1">
      <alignment horizontal="center" vertical="center" wrapText="1"/>
    </xf>
    <xf numFmtId="49" fontId="33" fillId="0" borderId="0" xfId="0" applyFont="1">
      <alignment vertical="top"/>
    </xf>
    <xf numFmtId="49" fontId="5" fillId="7" borderId="4" xfId="0" applyFont="1" applyFill="1" applyBorder="1" applyAlignment="1">
      <alignment horizontal="left" vertical="center" wrapText="1" indent="1"/>
    </xf>
    <xf numFmtId="49" fontId="0" fillId="0" borderId="0" xfId="0" applyAlignment="1">
      <alignment horizontal="left" vertical="top" indent="1"/>
    </xf>
    <xf numFmtId="49" fontId="19" fillId="0" borderId="0" xfId="0" applyFont="1" applyAlignment="1">
      <alignment horizontal="center" vertical="top"/>
    </xf>
    <xf numFmtId="49" fontId="24" fillId="9" borderId="9" xfId="0" applyFont="1" applyFill="1" applyBorder="1" applyAlignment="1">
      <alignment horizontal="left" vertical="center"/>
    </xf>
    <xf numFmtId="49" fontId="5" fillId="0" borderId="4" xfId="0" applyFont="1" applyBorder="1" applyAlignment="1">
      <alignment horizontal="left" vertical="top"/>
    </xf>
    <xf numFmtId="49" fontId="5" fillId="0" borderId="0" xfId="0" applyFont="1" applyAlignment="1">
      <alignment horizontal="left" vertical="center" wrapText="1"/>
    </xf>
    <xf numFmtId="0" fontId="5" fillId="0" borderId="10" xfId="0" applyNumberFormat="1" applyFont="1" applyBorder="1" applyAlignment="1">
      <alignment horizontal="center" vertical="center"/>
    </xf>
    <xf numFmtId="49" fontId="5" fillId="0" borderId="10" xfId="0" applyFont="1" applyBorder="1" applyAlignment="1">
      <alignment horizontal="left" vertical="center" wrapText="1"/>
    </xf>
    <xf numFmtId="49" fontId="15" fillId="9" borderId="11" xfId="0" applyFont="1" applyFill="1" applyBorder="1" applyAlignment="1">
      <alignment horizontal="center" vertical="center"/>
    </xf>
    <xf numFmtId="49" fontId="24" fillId="9" borderId="12" xfId="0" applyFont="1" applyFill="1" applyBorder="1" applyAlignment="1">
      <alignment horizontal="left" vertical="center"/>
    </xf>
    <xf numFmtId="49" fontId="21" fillId="0" borderId="9" xfId="17" applyNumberFormat="1" applyFont="1" applyBorder="1">
      <alignment horizontal="center" vertical="center" wrapText="1"/>
    </xf>
    <xf numFmtId="0" fontId="34" fillId="0" borderId="0" xfId="27" applyFont="1" applyAlignment="1">
      <alignment horizontal="left" vertical="top" wrapText="1"/>
    </xf>
    <xf numFmtId="0" fontId="5" fillId="0" borderId="0" xfId="0" applyNumberFormat="1" applyFont="1" applyAlignment="1">
      <alignment horizontal="right" vertical="center" wrapText="1"/>
    </xf>
    <xf numFmtId="0" fontId="35" fillId="0" borderId="0" xfId="27" applyFont="1" applyAlignment="1">
      <alignment vertical="center" wrapText="1"/>
    </xf>
    <xf numFmtId="0" fontId="36" fillId="0" borderId="0" xfId="27" applyFont="1" applyAlignment="1">
      <alignment vertical="center" wrapText="1"/>
    </xf>
    <xf numFmtId="0" fontId="24" fillId="9" borderId="11" xfId="24" applyNumberFormat="1" applyFont="1" applyFill="1" applyBorder="1" applyAlignment="1">
      <alignment vertical="center"/>
    </xf>
    <xf numFmtId="49" fontId="5" fillId="0" borderId="13" xfId="0" applyFont="1" applyBorder="1" applyAlignment="1">
      <alignment horizontal="center" vertical="center" wrapText="1"/>
    </xf>
    <xf numFmtId="0" fontId="24" fillId="0" borderId="14" xfId="24" applyNumberFormat="1" applyFont="1" applyBorder="1" applyAlignment="1">
      <alignment horizontal="left" vertical="center"/>
    </xf>
    <xf numFmtId="0" fontId="24" fillId="9" borderId="15" xfId="24" applyNumberFormat="1" applyFont="1" applyFill="1" applyBorder="1" applyAlignment="1">
      <alignment horizontal="left" vertical="center"/>
    </xf>
    <xf numFmtId="49" fontId="5" fillId="0" borderId="16" xfId="17" applyNumberFormat="1" applyFont="1" applyBorder="1">
      <alignment horizontal="center" vertical="center" wrapText="1"/>
    </xf>
    <xf numFmtId="0" fontId="24" fillId="9" borderId="11" xfId="24" applyNumberFormat="1" applyFont="1" applyFill="1" applyBorder="1" applyAlignment="1">
      <alignment horizontal="left" vertical="center"/>
    </xf>
    <xf numFmtId="0" fontId="24" fillId="0" borderId="16" xfId="24" applyNumberFormat="1" applyFont="1" applyBorder="1" applyAlignment="1">
      <alignment horizontal="left" vertical="center"/>
    </xf>
    <xf numFmtId="49" fontId="22" fillId="0" borderId="16" xfId="17" applyNumberFormat="1" applyFont="1" applyBorder="1">
      <alignment horizontal="center" vertical="center" wrapText="1"/>
    </xf>
    <xf numFmtId="0" fontId="18" fillId="0" borderId="0" xfId="24" applyNumberFormat="1" applyAlignment="1">
      <alignment vertical="center"/>
    </xf>
    <xf numFmtId="49" fontId="15" fillId="0" borderId="9" xfId="17" applyNumberFormat="1" applyBorder="1" applyAlignment="1">
      <alignment vertical="center" wrapText="1"/>
    </xf>
    <xf numFmtId="49" fontId="22" fillId="0" borderId="0" xfId="0" applyFont="1" applyAlignment="1">
      <alignment horizontal="center" vertical="center" wrapText="1"/>
    </xf>
    <xf numFmtId="0" fontId="5" fillId="11" borderId="4" xfId="24" applyNumberFormat="1" applyFont="1" applyFill="1" applyBorder="1" applyAlignment="1" applyProtection="1">
      <alignment horizontal="center" vertical="center" wrapText="1"/>
      <protection locked="0"/>
    </xf>
    <xf numFmtId="0" fontId="24" fillId="9" borderId="9" xfId="24" applyNumberFormat="1" applyFont="1" applyFill="1" applyBorder="1" applyAlignment="1">
      <alignment vertical="center"/>
    </xf>
    <xf numFmtId="0" fontId="24" fillId="9" borderId="12" xfId="24" applyNumberFormat="1" applyFont="1" applyFill="1" applyBorder="1" applyAlignment="1">
      <alignment vertical="center"/>
    </xf>
    <xf numFmtId="49" fontId="0" fillId="0" borderId="17" xfId="0" applyBorder="1">
      <alignment vertical="top"/>
    </xf>
    <xf numFmtId="49" fontId="0" fillId="0" borderId="18" xfId="0" applyBorder="1">
      <alignment vertical="top"/>
    </xf>
    <xf numFmtId="49" fontId="37" fillId="0" borderId="0" xfId="0" applyFont="1">
      <alignment vertical="top"/>
    </xf>
    <xf numFmtId="49" fontId="18" fillId="0" borderId="13" xfId="24" applyBorder="1" applyAlignment="1">
      <alignment vertical="center" wrapText="1"/>
    </xf>
    <xf numFmtId="49" fontId="18" fillId="0" borderId="14" xfId="24" applyBorder="1" applyAlignment="1">
      <alignment vertical="center" wrapText="1"/>
    </xf>
    <xf numFmtId="49" fontId="18" fillId="0" borderId="16" xfId="24" applyBorder="1" applyAlignment="1">
      <alignment vertical="center" wrapText="1"/>
    </xf>
    <xf numFmtId="49" fontId="5" fillId="0" borderId="13" xfId="17" applyNumberFormat="1" applyFont="1" applyBorder="1" applyAlignment="1">
      <alignment vertical="center" wrapText="1"/>
    </xf>
    <xf numFmtId="49" fontId="5" fillId="0" borderId="14" xfId="17" applyNumberFormat="1" applyFont="1" applyBorder="1" applyAlignment="1">
      <alignment vertical="center" wrapText="1"/>
    </xf>
    <xf numFmtId="49" fontId="22" fillId="0" borderId="13" xfId="17" applyNumberFormat="1" applyFont="1" applyBorder="1" applyAlignment="1">
      <alignment vertical="center" wrapText="1"/>
    </xf>
    <xf numFmtId="49" fontId="22" fillId="0" borderId="14" xfId="17" applyNumberFormat="1" applyFont="1" applyBorder="1" applyAlignment="1">
      <alignment vertical="center" wrapText="1"/>
    </xf>
    <xf numFmtId="49" fontId="5" fillId="0" borderId="19" xfId="17" applyNumberFormat="1" applyFont="1" applyBorder="1" applyAlignment="1">
      <alignment vertical="center" wrapText="1"/>
    </xf>
    <xf numFmtId="0" fontId="38" fillId="0" borderId="0" xfId="0" applyNumberFormat="1" applyFont="1" applyAlignment="1">
      <alignment vertical="center" wrapText="1"/>
    </xf>
    <xf numFmtId="0" fontId="5" fillId="0" borderId="11" xfId="17" applyFont="1" applyBorder="1" applyAlignment="1">
      <alignment vertical="center"/>
    </xf>
    <xf numFmtId="0" fontId="8" fillId="0" borderId="0" xfId="16" applyFont="1" applyAlignment="1">
      <alignment vertical="center" wrapText="1"/>
    </xf>
    <xf numFmtId="0" fontId="19" fillId="0" borderId="0" xfId="0" applyNumberFormat="1" applyFont="1" applyAlignment="1">
      <alignment horizontal="center" vertical="top"/>
    </xf>
    <xf numFmtId="49" fontId="39" fillId="0" borderId="0" xfId="0" applyFont="1">
      <alignment vertical="top"/>
    </xf>
    <xf numFmtId="0" fontId="40" fillId="0" borderId="0" xfId="0" applyNumberFormat="1" applyFont="1" applyAlignment="1">
      <alignment vertical="center"/>
    </xf>
    <xf numFmtId="0" fontId="40" fillId="0" borderId="0" xfId="0" applyNumberFormat="1" applyFont="1" applyAlignment="1">
      <alignment vertical="center" wrapText="1"/>
    </xf>
    <xf numFmtId="49" fontId="37" fillId="9" borderId="15" xfId="0" applyFont="1" applyFill="1" applyBorder="1">
      <alignment vertical="top"/>
    </xf>
    <xf numFmtId="49" fontId="37" fillId="9" borderId="18" xfId="0" applyFont="1" applyFill="1" applyBorder="1">
      <alignment vertical="top"/>
    </xf>
    <xf numFmtId="49" fontId="37" fillId="9" borderId="20" xfId="0" applyFont="1" applyFill="1" applyBorder="1">
      <alignment vertical="top"/>
    </xf>
    <xf numFmtId="49" fontId="37" fillId="9" borderId="11" xfId="0" applyFont="1" applyFill="1" applyBorder="1">
      <alignment vertical="top"/>
    </xf>
    <xf numFmtId="49" fontId="37" fillId="9" borderId="9" xfId="0" applyFont="1" applyFill="1" applyBorder="1">
      <alignment vertical="top"/>
    </xf>
    <xf numFmtId="49" fontId="37" fillId="9" borderId="12" xfId="0" applyFont="1" applyFill="1" applyBorder="1">
      <alignment vertical="top"/>
    </xf>
    <xf numFmtId="49" fontId="31" fillId="0" borderId="18" xfId="0" applyFont="1" applyBorder="1">
      <alignment vertical="top"/>
    </xf>
    <xf numFmtId="49" fontId="41" fillId="0" borderId="0" xfId="0" applyFont="1">
      <alignment vertical="top"/>
    </xf>
    <xf numFmtId="49" fontId="37" fillId="0" borderId="18" xfId="0" applyFont="1" applyBorder="1">
      <alignment vertical="top"/>
    </xf>
    <xf numFmtId="0" fontId="5" fillId="0" borderId="4" xfId="0" applyNumberFormat="1" applyFont="1" applyBorder="1" applyAlignment="1">
      <alignment horizontal="center" vertical="center" wrapText="1"/>
    </xf>
    <xf numFmtId="0" fontId="24" fillId="9" borderId="9" xfId="24" applyNumberFormat="1" applyFont="1" applyFill="1" applyBorder="1" applyAlignment="1">
      <alignment horizontal="left" vertical="center"/>
    </xf>
    <xf numFmtId="0" fontId="19" fillId="0" borderId="0" xfId="17" applyFont="1">
      <alignment horizontal="center" vertical="center" wrapText="1"/>
    </xf>
    <xf numFmtId="49" fontId="5" fillId="0" borderId="4" xfId="22" applyNumberFormat="1" applyFont="1" applyBorder="1" applyAlignment="1">
      <alignment horizontal="center" vertical="center"/>
    </xf>
    <xf numFmtId="49" fontId="21" fillId="0" borderId="21" xfId="17" applyNumberFormat="1" applyFont="1" applyBorder="1">
      <alignment horizontal="center" vertical="center" wrapText="1"/>
    </xf>
    <xf numFmtId="0" fontId="8" fillId="0" borderId="0" xfId="16" applyFont="1" applyAlignment="1">
      <alignment horizontal="left" vertical="center" wrapText="1" indent="1"/>
    </xf>
    <xf numFmtId="0" fontId="5" fillId="0" borderId="14" xfId="17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 wrapText="1"/>
    </xf>
    <xf numFmtId="49" fontId="5" fillId="0" borderId="14" xfId="17" applyNumberFormat="1" applyFont="1" applyBorder="1" applyAlignment="1">
      <alignment horizontal="left" vertical="center" wrapText="1"/>
    </xf>
    <xf numFmtId="49" fontId="5" fillId="0" borderId="14" xfId="24" applyFont="1" applyBorder="1" applyAlignment="1">
      <alignment horizontal="left" vertical="center" wrapText="1"/>
    </xf>
    <xf numFmtId="49" fontId="5" fillId="0" borderId="16" xfId="24" applyFont="1" applyBorder="1" applyAlignment="1">
      <alignment horizontal="left" vertical="center" wrapText="1"/>
    </xf>
    <xf numFmtId="0" fontId="5" fillId="0" borderId="15" xfId="24" applyNumberFormat="1" applyFont="1" applyBorder="1" applyAlignment="1">
      <alignment horizontal="center" vertical="center" wrapText="1"/>
    </xf>
    <xf numFmtId="49" fontId="5" fillId="0" borderId="14" xfId="24" applyFont="1" applyBorder="1" applyAlignment="1">
      <alignment horizontal="center" vertical="center" wrapText="1"/>
    </xf>
    <xf numFmtId="0" fontId="5" fillId="0" borderId="20" xfId="24" applyNumberFormat="1" applyFont="1" applyBorder="1" applyAlignment="1">
      <alignment horizontal="center" vertical="center" wrapText="1"/>
    </xf>
    <xf numFmtId="0" fontId="24" fillId="9" borderId="21" xfId="24" applyNumberFormat="1" applyFont="1" applyFill="1" applyBorder="1" applyAlignment="1">
      <alignment horizontal="left" vertical="center"/>
    </xf>
    <xf numFmtId="0" fontId="5" fillId="0" borderId="16" xfId="24" applyNumberFormat="1" applyFont="1" applyBorder="1" applyAlignment="1">
      <alignment horizontal="left" vertical="center" wrapText="1"/>
    </xf>
    <xf numFmtId="0" fontId="5" fillId="0" borderId="13" xfId="24" applyNumberFormat="1" applyFont="1" applyBorder="1" applyAlignment="1">
      <alignment horizontal="center" vertical="center" wrapText="1"/>
    </xf>
    <xf numFmtId="0" fontId="5" fillId="0" borderId="14" xfId="24" applyNumberFormat="1" applyFont="1" applyBorder="1" applyAlignment="1">
      <alignment horizontal="left" vertical="center" wrapText="1"/>
    </xf>
    <xf numFmtId="49" fontId="5" fillId="0" borderId="0" xfId="17" applyNumberFormat="1" applyFont="1" applyAlignment="1">
      <alignment horizontal="left" vertical="center" wrapText="1"/>
    </xf>
    <xf numFmtId="0" fontId="5" fillId="0" borderId="0" xfId="17" applyFont="1" applyAlignment="1">
      <alignment horizontal="left" vertical="center" wrapText="1"/>
    </xf>
    <xf numFmtId="49" fontId="5" fillId="0" borderId="20" xfId="17" applyNumberFormat="1" applyFont="1" applyBorder="1" applyAlignment="1">
      <alignment vertical="center" wrapText="1"/>
    </xf>
    <xf numFmtId="0" fontId="24" fillId="0" borderId="19" xfId="24" applyNumberFormat="1" applyFon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 wrapText="1" indent="2"/>
    </xf>
    <xf numFmtId="49" fontId="0" fillId="0" borderId="9" xfId="0" applyBorder="1">
      <alignment vertical="top"/>
    </xf>
    <xf numFmtId="0" fontId="5" fillId="0" borderId="11" xfId="17" applyFont="1" applyBorder="1" applyAlignment="1">
      <alignment horizontal="left" vertical="center" indent="1"/>
    </xf>
    <xf numFmtId="49" fontId="42" fillId="9" borderId="11" xfId="22" applyNumberFormat="1" applyFont="1" applyFill="1" applyBorder="1" applyAlignment="1">
      <alignment horizontal="center" vertical="center"/>
    </xf>
    <xf numFmtId="0" fontId="42" fillId="9" borderId="9" xfId="0" applyNumberFormat="1" applyFont="1" applyFill="1" applyBorder="1" applyAlignment="1">
      <alignment horizontal="left" vertical="center" wrapText="1" indent="1"/>
    </xf>
    <xf numFmtId="0" fontId="39" fillId="0" borderId="0" xfId="0" applyNumberFormat="1" applyFont="1" applyAlignment="1">
      <alignment horizontal="center" vertical="top"/>
    </xf>
    <xf numFmtId="49" fontId="39" fillId="0" borderId="0" xfId="0" applyFont="1" applyAlignment="1">
      <alignment horizontal="center" vertical="top"/>
    </xf>
    <xf numFmtId="49" fontId="39" fillId="0" borderId="0" xfId="0" applyFont="1" applyAlignment="1">
      <alignment horizontal="center" vertical="center"/>
    </xf>
    <xf numFmtId="49" fontId="5" fillId="11" borderId="4" xfId="0" applyFont="1" applyFill="1" applyBorder="1" applyAlignment="1" applyProtection="1">
      <alignment horizontal="left" vertical="center" wrapText="1"/>
      <protection locked="0"/>
    </xf>
    <xf numFmtId="49" fontId="5" fillId="11" borderId="4" xfId="0" applyFont="1" applyFill="1" applyBorder="1" applyAlignment="1" applyProtection="1">
      <alignment horizontal="center" vertical="center" wrapText="1"/>
      <protection locked="0"/>
    </xf>
    <xf numFmtId="0" fontId="5" fillId="0" borderId="11" xfId="0" applyNumberFormat="1" applyFont="1" applyBorder="1" applyAlignment="1">
      <alignment horizontal="left" vertical="center" wrapText="1" indent="2"/>
    </xf>
    <xf numFmtId="0" fontId="21" fillId="0" borderId="0" xfId="17" applyFont="1">
      <alignment horizontal="center" vertical="center" wrapText="1"/>
    </xf>
    <xf numFmtId="49" fontId="37" fillId="0" borderId="4" xfId="0" applyFont="1" applyBorder="1">
      <alignment vertical="top"/>
    </xf>
    <xf numFmtId="49" fontId="5" fillId="0" borderId="0" xfId="27" applyNumberFormat="1" applyAlignment="1">
      <alignment horizontal="left" vertical="center" wrapText="1" indent="1"/>
    </xf>
    <xf numFmtId="0" fontId="5" fillId="7" borderId="5" xfId="27" applyFill="1" applyBorder="1" applyAlignment="1">
      <alignment horizontal="left" vertical="center" indent="1"/>
    </xf>
    <xf numFmtId="0" fontId="5" fillId="0" borderId="0" xfId="27" applyAlignment="1">
      <alignment horizontal="left" vertical="center" wrapText="1" indent="1"/>
    </xf>
    <xf numFmtId="49" fontId="5" fillId="7" borderId="5" xfId="27" applyNumberFormat="1" applyFill="1" applyBorder="1" applyAlignment="1">
      <alignment horizontal="left" vertical="center" wrapText="1" indent="1"/>
    </xf>
    <xf numFmtId="49" fontId="5" fillId="0" borderId="5" xfId="27" applyNumberFormat="1" applyBorder="1" applyAlignment="1">
      <alignment horizontal="left" vertical="center" wrapText="1" indent="1"/>
    </xf>
    <xf numFmtId="0" fontId="43" fillId="0" borderId="0" xfId="27" applyFont="1" applyAlignment="1">
      <alignment vertical="center" wrapText="1"/>
    </xf>
    <xf numFmtId="0" fontId="44" fillId="0" borderId="0" xfId="27" applyFont="1" applyAlignment="1">
      <alignment horizontal="center" vertical="center" wrapText="1"/>
    </xf>
    <xf numFmtId="0" fontId="45" fillId="0" borderId="0" xfId="27" applyFont="1" applyAlignment="1">
      <alignment horizontal="right" vertical="center" wrapText="1" indent="1"/>
    </xf>
    <xf numFmtId="0" fontId="45" fillId="0" borderId="0" xfId="27" applyFont="1" applyAlignment="1">
      <alignment horizontal="left" vertical="center" wrapText="1" indent="1"/>
    </xf>
    <xf numFmtId="0" fontId="45" fillId="0" borderId="0" xfId="27" applyFont="1" applyAlignment="1">
      <alignment horizontal="center" vertical="center" wrapText="1"/>
    </xf>
    <xf numFmtId="0" fontId="45" fillId="0" borderId="0" xfId="27" applyFont="1" applyAlignment="1">
      <alignment vertical="center" wrapText="1"/>
    </xf>
    <xf numFmtId="0" fontId="0" fillId="0" borderId="5" xfId="19" applyFont="1" applyBorder="1" applyAlignment="1">
      <alignment vertical="top" wrapText="1"/>
    </xf>
    <xf numFmtId="14" fontId="32" fillId="0" borderId="0" xfId="27" applyNumberFormat="1" applyFont="1" applyAlignment="1">
      <alignment horizontal="center" vertical="center" wrapText="1"/>
    </xf>
    <xf numFmtId="0" fontId="32" fillId="0" borderId="0" xfId="27" applyFont="1" applyAlignment="1">
      <alignment horizontal="left" vertical="center" wrapText="1"/>
    </xf>
    <xf numFmtId="0" fontId="46" fillId="0" borderId="0" xfId="27" applyFont="1" applyAlignment="1">
      <alignment vertical="center" wrapText="1"/>
    </xf>
    <xf numFmtId="0" fontId="32" fillId="0" borderId="0" xfId="27" applyFont="1" applyAlignment="1">
      <alignment horizontal="center" vertical="center" wrapText="1"/>
    </xf>
    <xf numFmtId="0" fontId="42" fillId="0" borderId="0" xfId="27" applyFont="1" applyAlignment="1">
      <alignment horizontal="right" vertical="center" wrapText="1" indent="1"/>
    </xf>
    <xf numFmtId="0" fontId="42" fillId="0" borderId="0" xfId="27" applyFont="1" applyAlignment="1">
      <alignment horizontal="left" vertical="center" wrapText="1" indent="1"/>
    </xf>
    <xf numFmtId="0" fontId="42" fillId="0" borderId="0" xfId="27" applyFont="1" applyAlignment="1">
      <alignment horizontal="center" vertical="center" wrapText="1"/>
    </xf>
    <xf numFmtId="0" fontId="42" fillId="0" borderId="0" xfId="27" applyFont="1" applyAlignment="1">
      <alignment vertical="center" wrapText="1"/>
    </xf>
    <xf numFmtId="0" fontId="32" fillId="0" borderId="0" xfId="27" applyFont="1" applyAlignment="1">
      <alignment vertical="center" wrapText="1"/>
    </xf>
    <xf numFmtId="0" fontId="42" fillId="0" borderId="0" xfId="27" applyFont="1" applyAlignment="1">
      <alignment horizontal="left" vertical="center" indent="1"/>
    </xf>
    <xf numFmtId="0" fontId="47" fillId="0" borderId="0" xfId="27" applyFont="1" applyAlignment="1">
      <alignment vertical="center" wrapText="1"/>
    </xf>
    <xf numFmtId="49" fontId="42" fillId="0" borderId="0" xfId="27" applyNumberFormat="1" applyFont="1" applyAlignment="1">
      <alignment horizontal="left" vertical="center" wrapText="1" indent="1"/>
    </xf>
    <xf numFmtId="49" fontId="32" fillId="0" borderId="0" xfId="27" applyNumberFormat="1" applyFont="1" applyAlignment="1">
      <alignment horizontal="left" vertical="center" wrapText="1"/>
    </xf>
    <xf numFmtId="49" fontId="42" fillId="0" borderId="0" xfId="27" applyNumberFormat="1" applyFont="1" applyAlignment="1">
      <alignment horizontal="center" vertical="center" wrapText="1"/>
    </xf>
    <xf numFmtId="49" fontId="42" fillId="0" borderId="0" xfId="27" applyNumberFormat="1" applyFont="1" applyAlignment="1">
      <alignment horizontal="right" vertical="center" wrapText="1" indent="1"/>
    </xf>
    <xf numFmtId="49" fontId="42" fillId="0" borderId="0" xfId="27" applyNumberFormat="1" applyFont="1" applyAlignment="1">
      <alignment horizontal="left" vertical="center" wrapText="1" indent="2"/>
    </xf>
    <xf numFmtId="49" fontId="22" fillId="0" borderId="0" xfId="0" applyFont="1" applyAlignment="1">
      <alignment horizontal="center" vertical="center"/>
    </xf>
    <xf numFmtId="0" fontId="48" fillId="0" borderId="0" xfId="16" applyFont="1" applyAlignment="1">
      <alignment vertical="center" wrapText="1"/>
    </xf>
    <xf numFmtId="49" fontId="0" fillId="11" borderId="4" xfId="0" applyFill="1" applyBorder="1" applyAlignment="1" applyProtection="1">
      <alignment horizontal="center" vertical="center" wrapText="1"/>
      <protection locked="0"/>
    </xf>
    <xf numFmtId="0" fontId="39" fillId="0" borderId="0" xfId="0" applyNumberFormat="1" applyFont="1">
      <alignment vertical="top"/>
    </xf>
    <xf numFmtId="0" fontId="5" fillId="9" borderId="11" xfId="0" applyNumberFormat="1" applyFont="1" applyFill="1" applyBorder="1" applyAlignment="1">
      <alignment vertical="center" wrapText="1"/>
    </xf>
    <xf numFmtId="49" fontId="49" fillId="9" borderId="9" xfId="0" applyFont="1" applyFill="1" applyBorder="1" applyAlignment="1">
      <alignment horizontal="center" vertical="top"/>
    </xf>
    <xf numFmtId="49" fontId="49" fillId="9" borderId="12" xfId="0" applyFont="1" applyFill="1" applyBorder="1" applyAlignment="1">
      <alignment horizontal="center" vertical="top"/>
    </xf>
    <xf numFmtId="0" fontId="5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/>
    <xf numFmtId="49" fontId="5" fillId="0" borderId="16" xfId="0" applyFont="1" applyBorder="1">
      <alignment vertical="top"/>
    </xf>
    <xf numFmtId="49" fontId="5" fillId="0" borderId="16" xfId="0" applyFont="1" applyBorder="1" applyAlignment="1">
      <alignment vertical="top" wrapText="1"/>
    </xf>
    <xf numFmtId="49" fontId="5" fillId="0" borderId="4" xfId="0" applyFont="1" applyBorder="1">
      <alignment vertical="top"/>
    </xf>
    <xf numFmtId="49" fontId="5" fillId="0" borderId="22" xfId="0" applyFont="1" applyBorder="1" applyAlignment="1">
      <alignment vertical="top" wrapText="1"/>
    </xf>
    <xf numFmtId="0" fontId="42" fillId="0" borderId="0" xfId="0" applyNumberFormat="1" applyFont="1" applyAlignment="1"/>
    <xf numFmtId="0" fontId="51" fillId="0" borderId="0" xfId="0" applyNumberFormat="1" applyFont="1" applyAlignment="1">
      <alignment horizontal="center" vertical="center"/>
    </xf>
    <xf numFmtId="49" fontId="52" fillId="0" borderId="0" xfId="0" applyFont="1">
      <alignment vertical="top"/>
    </xf>
    <xf numFmtId="0" fontId="5" fillId="0" borderId="15" xfId="17" applyFont="1" applyBorder="1" applyAlignment="1">
      <alignment vertical="center"/>
    </xf>
    <xf numFmtId="49" fontId="15" fillId="0" borderId="18" xfId="17" applyNumberFormat="1" applyBorder="1" applyAlignment="1">
      <alignment vertical="center" wrapText="1"/>
    </xf>
    <xf numFmtId="16" fontId="5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left" vertical="center" wrapText="1"/>
    </xf>
    <xf numFmtId="49" fontId="53" fillId="0" borderId="15" xfId="17" applyNumberFormat="1" applyFont="1" applyBorder="1" applyAlignment="1">
      <alignment vertical="center" wrapText="1"/>
    </xf>
    <xf numFmtId="4" fontId="36" fillId="0" borderId="17" xfId="0" applyNumberFormat="1" applyFont="1" applyBorder="1" applyAlignment="1">
      <alignment vertical="center" wrapText="1"/>
    </xf>
    <xf numFmtId="49" fontId="0" fillId="0" borderId="13" xfId="0" applyBorder="1" applyAlignment="1">
      <alignment vertical="top" wrapText="1"/>
    </xf>
    <xf numFmtId="49" fontId="0" fillId="0" borderId="16" xfId="0" applyBorder="1" applyAlignment="1">
      <alignment vertical="top" wrapText="1"/>
    </xf>
    <xf numFmtId="49" fontId="0" fillId="0" borderId="4" xfId="0" applyBorder="1" applyAlignment="1">
      <alignment vertical="top" wrapText="1"/>
    </xf>
    <xf numFmtId="49" fontId="37" fillId="0" borderId="17" xfId="0" applyFont="1" applyBorder="1">
      <alignment vertical="top"/>
    </xf>
    <xf numFmtId="0" fontId="5" fillId="0" borderId="15" xfId="22" applyFont="1" applyBorder="1" applyAlignment="1">
      <alignment vertical="center" wrapText="1"/>
    </xf>
    <xf numFmtId="0" fontId="5" fillId="0" borderId="17" xfId="22" applyFont="1" applyBorder="1" applyAlignment="1">
      <alignment vertical="center" wrapText="1"/>
    </xf>
    <xf numFmtId="4" fontId="36" fillId="0" borderId="16" xfId="0" applyNumberFormat="1" applyFont="1" applyBorder="1" applyAlignment="1">
      <alignment vertical="center" wrapText="1"/>
    </xf>
    <xf numFmtId="0" fontId="5" fillId="0" borderId="0" xfId="0" applyNumberFormat="1" applyFont="1" applyAlignment="1">
      <alignment horizontal="left" vertical="top"/>
    </xf>
    <xf numFmtId="49" fontId="0" fillId="0" borderId="0" xfId="0" applyAlignment="1">
      <alignment horizontal="right" vertical="top"/>
    </xf>
    <xf numFmtId="49" fontId="54" fillId="0" borderId="0" xfId="0" applyFont="1">
      <alignment vertical="top"/>
    </xf>
    <xf numFmtId="49" fontId="55" fillId="0" borderId="0" xfId="0" applyFont="1">
      <alignment vertical="top"/>
    </xf>
    <xf numFmtId="0" fontId="19" fillId="0" borderId="0" xfId="0" applyNumberFormat="1" applyFont="1">
      <alignment vertical="top"/>
    </xf>
    <xf numFmtId="0" fontId="44" fillId="0" borderId="0" xfId="0" applyNumberFormat="1" applyFont="1" applyAlignment="1">
      <alignment vertical="center" wrapText="1"/>
    </xf>
    <xf numFmtId="0" fontId="45" fillId="0" borderId="0" xfId="0" applyNumberFormat="1" applyFont="1" applyAlignment="1">
      <alignment vertical="center" wrapText="1"/>
    </xf>
    <xf numFmtId="0" fontId="56" fillId="0" borderId="0" xfId="0" applyNumberFormat="1" applyFont="1" applyAlignment="1">
      <alignment horizontal="center" vertical="center" wrapText="1"/>
    </xf>
    <xf numFmtId="14" fontId="45" fillId="0" borderId="0" xfId="27" applyNumberFormat="1" applyFont="1" applyAlignment="1">
      <alignment horizontal="left" vertical="center" wrapText="1"/>
    </xf>
    <xf numFmtId="0" fontId="45" fillId="0" borderId="0" xfId="16" applyFont="1" applyAlignment="1">
      <alignment horizontal="left" vertical="center" wrapText="1" indent="1"/>
    </xf>
    <xf numFmtId="0" fontId="55" fillId="0" borderId="0" xfId="0" applyNumberFormat="1" applyFont="1" applyAlignment="1">
      <alignment vertical="center"/>
    </xf>
    <xf numFmtId="0" fontId="44" fillId="0" borderId="0" xfId="27" applyFont="1" applyAlignment="1">
      <alignment horizontal="left" vertical="center" wrapText="1"/>
    </xf>
    <xf numFmtId="0" fontId="5" fillId="0" borderId="4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left" vertical="center" wrapText="1" indent="3"/>
    </xf>
    <xf numFmtId="0" fontId="5" fillId="0" borderId="4" xfId="0" applyNumberFormat="1" applyFont="1" applyBorder="1" applyAlignment="1">
      <alignment horizontal="left" vertical="center" wrapText="1" indent="4"/>
    </xf>
    <xf numFmtId="0" fontId="21" fillId="0" borderId="0" xfId="0" applyNumberFormat="1" applyFont="1" applyAlignment="1">
      <alignment horizontal="center" vertical="center" wrapText="1"/>
    </xf>
    <xf numFmtId="0" fontId="30" fillId="0" borderId="0" xfId="0" applyNumberFormat="1" applyFont="1" applyAlignment="1">
      <alignment vertical="center" wrapText="1"/>
    </xf>
    <xf numFmtId="0" fontId="5" fillId="7" borderId="11" xfId="0" applyNumberFormat="1" applyFont="1" applyFill="1" applyBorder="1" applyAlignment="1">
      <alignment horizontal="left" vertical="center" wrapText="1"/>
    </xf>
    <xf numFmtId="0" fontId="37" fillId="0" borderId="0" xfId="0" applyNumberFormat="1" applyFont="1" applyAlignment="1">
      <alignment vertical="center"/>
    </xf>
    <xf numFmtId="49" fontId="42" fillId="0" borderId="18" xfId="0" applyFont="1" applyBorder="1" applyAlignment="1">
      <alignment vertical="center" wrapText="1"/>
    </xf>
    <xf numFmtId="0" fontId="42" fillId="0" borderId="18" xfId="0" applyNumberFormat="1" applyFont="1" applyBorder="1" applyAlignment="1">
      <alignment horizontal="left" vertical="center" wrapText="1"/>
    </xf>
    <xf numFmtId="49" fontId="57" fillId="0" borderId="18" xfId="0" applyFont="1" applyBorder="1" applyAlignment="1">
      <alignment horizontal="left" vertical="center"/>
    </xf>
    <xf numFmtId="49" fontId="42" fillId="0" borderId="18" xfId="0" applyFont="1" applyBorder="1" applyAlignment="1">
      <alignment horizontal="center" vertical="center" wrapText="1"/>
    </xf>
    <xf numFmtId="49" fontId="45" fillId="0" borderId="0" xfId="0" applyFont="1" applyAlignment="1">
      <alignment vertical="center" wrapText="1"/>
    </xf>
    <xf numFmtId="0" fontId="45" fillId="0" borderId="0" xfId="0" applyNumberFormat="1" applyFont="1" applyAlignment="1">
      <alignment horizontal="left" vertical="center" wrapText="1"/>
    </xf>
    <xf numFmtId="0" fontId="45" fillId="0" borderId="0" xfId="0" applyNumberFormat="1" applyFont="1" applyAlignment="1">
      <alignment horizontal="left" vertical="center" wrapText="1" indent="2"/>
    </xf>
    <xf numFmtId="49" fontId="45" fillId="0" borderId="0" xfId="0" applyFont="1" applyAlignment="1">
      <alignment horizontal="center" vertical="center" wrapText="1"/>
    </xf>
    <xf numFmtId="0" fontId="55" fillId="0" borderId="0" xfId="0" applyNumberFormat="1" applyFont="1" applyAlignment="1">
      <alignment vertical="center" wrapText="1"/>
    </xf>
    <xf numFmtId="49" fontId="55" fillId="0" borderId="0" xfId="0" applyFont="1" applyAlignment="1">
      <alignment vertical="center" wrapText="1"/>
    </xf>
    <xf numFmtId="0" fontId="54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39" fillId="0" borderId="0" xfId="0" applyNumberFormat="1" applyFont="1" applyAlignment="1">
      <alignment vertical="center"/>
    </xf>
    <xf numFmtId="0" fontId="58" fillId="0" borderId="0" xfId="0" applyNumberFormat="1" applyFont="1" applyAlignment="1">
      <alignment vertical="center"/>
    </xf>
    <xf numFmtId="0" fontId="0" fillId="0" borderId="4" xfId="0" applyNumberFormat="1" applyBorder="1" applyAlignment="1">
      <alignment horizontal="center" vertical="center"/>
    </xf>
    <xf numFmtId="0" fontId="59" fillId="0" borderId="0" xfId="0" applyNumberFormat="1" applyFont="1" applyAlignment="1">
      <alignment vertical="center" wrapText="1"/>
    </xf>
    <xf numFmtId="0" fontId="39" fillId="0" borderId="0" xfId="0" applyNumberFormat="1" applyFont="1" applyAlignment="1">
      <alignment vertical="center" wrapText="1"/>
    </xf>
    <xf numFmtId="49" fontId="39" fillId="0" borderId="0" xfId="0" applyFont="1" applyAlignment="1">
      <alignment vertical="center" wrapText="1"/>
    </xf>
    <xf numFmtId="0" fontId="5" fillId="7" borderId="4" xfId="0" applyNumberFormat="1" applyFont="1" applyFill="1" applyBorder="1" applyAlignment="1">
      <alignment horizontal="left" vertical="center" wrapText="1"/>
    </xf>
    <xf numFmtId="49" fontId="5" fillId="0" borderId="0" xfId="0" applyFont="1" applyAlignment="1">
      <alignment horizontal="center" vertical="center" wrapText="1"/>
    </xf>
    <xf numFmtId="0" fontId="5" fillId="0" borderId="4" xfId="0" applyNumberFormat="1" applyFont="1" applyBorder="1" applyAlignment="1">
      <alignment horizontal="left" vertical="center" wrapText="1" indent="1"/>
    </xf>
    <xf numFmtId="0" fontId="48" fillId="0" borderId="0" xfId="0" applyNumberFormat="1" applyFont="1" applyAlignment="1">
      <alignment vertical="center" wrapText="1"/>
    </xf>
    <xf numFmtId="0" fontId="5" fillId="0" borderId="4" xfId="24" applyNumberFormat="1" applyFont="1" applyBorder="1" applyAlignment="1">
      <alignment horizontal="center" vertical="center"/>
    </xf>
    <xf numFmtId="0" fontId="15" fillId="8" borderId="0" xfId="0" applyNumberFormat="1" applyFont="1" applyFill="1" applyAlignment="1">
      <alignment horizontal="center" vertical="center" wrapText="1"/>
    </xf>
    <xf numFmtId="49" fontId="5" fillId="0" borderId="0" xfId="0" applyFont="1" applyAlignment="1">
      <alignment vertical="top" wrapText="1"/>
    </xf>
    <xf numFmtId="0" fontId="39" fillId="0" borderId="0" xfId="0" applyNumberFormat="1" applyFont="1" applyAlignment="1">
      <alignment horizontal="center" vertical="center" wrapText="1"/>
    </xf>
    <xf numFmtId="49" fontId="5" fillId="10" borderId="4" xfId="17" applyNumberFormat="1" applyFont="1" applyFill="1" applyBorder="1" applyAlignment="1" applyProtection="1">
      <alignment horizontal="left" vertical="center" wrapText="1"/>
      <protection locked="0"/>
    </xf>
    <xf numFmtId="49" fontId="39" fillId="0" borderId="0" xfId="17" applyNumberFormat="1" applyFont="1">
      <alignment horizontal="center" vertical="center" wrapText="1"/>
    </xf>
    <xf numFmtId="0" fontId="39" fillId="0" borderId="0" xfId="17" applyFont="1">
      <alignment horizontal="center" vertical="center" wrapText="1"/>
    </xf>
    <xf numFmtId="49" fontId="39" fillId="0" borderId="0" xfId="0" applyFont="1" applyAlignment="1">
      <alignment horizontal="center" vertical="center" wrapText="1"/>
    </xf>
    <xf numFmtId="49" fontId="39" fillId="0" borderId="0" xfId="0" applyFont="1" applyAlignment="1">
      <alignment horizontal="left" vertical="center" wrapText="1"/>
    </xf>
    <xf numFmtId="0" fontId="39" fillId="0" borderId="0" xfId="24" applyNumberFormat="1" applyFont="1" applyAlignment="1">
      <alignment vertical="center"/>
    </xf>
    <xf numFmtId="0" fontId="39" fillId="0" borderId="0" xfId="24" applyNumberFormat="1" applyFont="1" applyAlignment="1">
      <alignment horizontal="left" vertical="center" indent="1"/>
    </xf>
    <xf numFmtId="0" fontId="24" fillId="9" borderId="4" xfId="24" applyNumberFormat="1" applyFont="1" applyFill="1" applyBorder="1" applyAlignment="1">
      <alignment horizontal="left" vertical="center" indent="1"/>
    </xf>
    <xf numFmtId="0" fontId="24" fillId="9" borderId="4" xfId="24" applyNumberFormat="1" applyFont="1" applyFill="1" applyBorder="1" applyAlignment="1">
      <alignment vertical="center"/>
    </xf>
    <xf numFmtId="0" fontId="5" fillId="0" borderId="4" xfId="24" applyNumberFormat="1" applyFont="1" applyBorder="1" applyAlignment="1">
      <alignment vertical="center"/>
    </xf>
    <xf numFmtId="0" fontId="5" fillId="0" borderId="4" xfId="24" applyNumberFormat="1" applyFont="1" applyBorder="1" applyAlignment="1">
      <alignment vertical="center" wrapText="1"/>
    </xf>
    <xf numFmtId="0" fontId="60" fillId="0" borderId="0" xfId="0" applyNumberFormat="1" applyFont="1" applyAlignment="1">
      <alignment vertical="center" wrapText="1"/>
    </xf>
    <xf numFmtId="0" fontId="60" fillId="0" borderId="0" xfId="0" applyNumberFormat="1" applyFont="1" applyAlignment="1">
      <alignment vertical="center"/>
    </xf>
    <xf numFmtId="0" fontId="41" fillId="0" borderId="0" xfId="0" applyNumberFormat="1" applyFont="1" applyAlignment="1">
      <alignment horizontal="center" vertical="center" wrapText="1"/>
    </xf>
    <xf numFmtId="49" fontId="41" fillId="0" borderId="0" xfId="17" applyNumberFormat="1" applyFont="1">
      <alignment horizontal="center" vertical="center" wrapText="1"/>
    </xf>
    <xf numFmtId="0" fontId="41" fillId="0" borderId="0" xfId="17" applyFont="1">
      <alignment horizontal="center" vertical="center" wrapText="1"/>
    </xf>
    <xf numFmtId="49" fontId="41" fillId="0" borderId="0" xfId="0" applyFont="1" applyAlignment="1">
      <alignment horizontal="center" vertical="center" wrapText="1"/>
    </xf>
    <xf numFmtId="49" fontId="41" fillId="0" borderId="0" xfId="0" applyFont="1" applyAlignment="1">
      <alignment horizontal="left" vertical="center" wrapText="1"/>
    </xf>
    <xf numFmtId="0" fontId="41" fillId="0" borderId="0" xfId="24" applyNumberFormat="1" applyFont="1" applyAlignment="1">
      <alignment vertical="center"/>
    </xf>
    <xf numFmtId="0" fontId="41" fillId="0" borderId="0" xfId="24" applyNumberFormat="1" applyFont="1" applyAlignment="1">
      <alignment horizontal="left" vertical="center" indent="1"/>
    </xf>
    <xf numFmtId="0" fontId="24" fillId="9" borderId="11" xfId="24" applyNumberFormat="1" applyFont="1" applyFill="1" applyBorder="1" applyAlignment="1">
      <alignment horizontal="left" vertical="center" indent="1"/>
    </xf>
    <xf numFmtId="0" fontId="5" fillId="0" borderId="4" xfId="27" applyBorder="1" applyAlignment="1">
      <alignment horizontal="right" vertical="center" wrapText="1" indent="1"/>
    </xf>
    <xf numFmtId="49" fontId="53" fillId="0" borderId="17" xfId="17" applyNumberFormat="1" applyFont="1" applyBorder="1" applyAlignment="1">
      <alignment vertical="center" wrapText="1"/>
    </xf>
    <xf numFmtId="0" fontId="39" fillId="0" borderId="0" xfId="27" applyFont="1" applyAlignment="1">
      <alignment vertical="center" wrapText="1"/>
    </xf>
    <xf numFmtId="0" fontId="39" fillId="0" borderId="0" xfId="27" applyFont="1" applyAlignment="1">
      <alignment horizontal="center" vertical="center" wrapText="1"/>
    </xf>
    <xf numFmtId="49" fontId="39" fillId="0" borderId="0" xfId="27" applyNumberFormat="1" applyFont="1" applyAlignment="1">
      <alignment horizontal="left" vertical="center" wrapText="1" indent="1"/>
    </xf>
    <xf numFmtId="49" fontId="39" fillId="0" borderId="0" xfId="27" applyNumberFormat="1" applyFont="1" applyAlignment="1">
      <alignment horizontal="right" vertical="center" wrapText="1" indent="1"/>
    </xf>
    <xf numFmtId="0" fontId="42" fillId="0" borderId="0" xfId="0" applyNumberFormat="1" applyFont="1" applyAlignment="1">
      <alignment vertical="center" wrapText="1"/>
    </xf>
    <xf numFmtId="0" fontId="32" fillId="0" borderId="0" xfId="0" applyNumberFormat="1" applyFont="1" applyAlignment="1">
      <alignment vertical="center" wrapText="1"/>
    </xf>
    <xf numFmtId="0" fontId="42" fillId="0" borderId="0" xfId="16" applyFont="1" applyAlignment="1">
      <alignment horizontal="left" vertical="center" wrapText="1" indent="1"/>
    </xf>
    <xf numFmtId="0" fontId="51" fillId="0" borderId="0" xfId="0" applyNumberFormat="1" applyFont="1" applyAlignment="1">
      <alignment horizontal="center" vertical="center" wrapText="1"/>
    </xf>
    <xf numFmtId="0" fontId="39" fillId="0" borderId="0" xfId="27" applyFont="1" applyAlignment="1">
      <alignment horizontal="left" vertical="center" wrapText="1"/>
    </xf>
    <xf numFmtId="49" fontId="42" fillId="0" borderId="23" xfId="27" applyNumberFormat="1" applyFont="1" applyBorder="1" applyAlignment="1">
      <alignment horizontal="left" vertical="center" wrapText="1" indent="1"/>
    </xf>
    <xf numFmtId="49" fontId="42" fillId="0" borderId="24" xfId="27" applyNumberFormat="1" applyFont="1" applyBorder="1" applyAlignment="1">
      <alignment horizontal="left" vertical="center" wrapText="1" indent="1"/>
    </xf>
    <xf numFmtId="49" fontId="72" fillId="8" borderId="0" xfId="26" applyFill="1">
      <alignment vertical="top"/>
    </xf>
    <xf numFmtId="49" fontId="31" fillId="8" borderId="0" xfId="26" applyFont="1" applyFill="1">
      <alignment vertical="top"/>
    </xf>
    <xf numFmtId="0" fontId="42" fillId="9" borderId="9" xfId="0" applyNumberFormat="1" applyFont="1" applyFill="1" applyBorder="1" applyAlignment="1">
      <alignment horizontal="left" vertical="center" wrapText="1"/>
    </xf>
    <xf numFmtId="0" fontId="0" fillId="0" borderId="0" xfId="0" applyNumberFormat="1">
      <alignment vertical="top"/>
    </xf>
    <xf numFmtId="0" fontId="0" fillId="0" borderId="4" xfId="0" applyNumberFormat="1" applyBorder="1" applyAlignment="1">
      <alignment vertical="top" wrapText="1"/>
    </xf>
    <xf numFmtId="0" fontId="0" fillId="0" borderId="13" xfId="0" applyNumberFormat="1" applyBorder="1" applyAlignment="1">
      <alignment vertical="top" wrapText="1"/>
    </xf>
    <xf numFmtId="0" fontId="37" fillId="0" borderId="4" xfId="0" applyNumberFormat="1" applyFont="1" applyBorder="1">
      <alignment vertical="top"/>
    </xf>
    <xf numFmtId="0" fontId="0" fillId="0" borderId="16" xfId="0" applyNumberFormat="1" applyBorder="1" applyAlignment="1">
      <alignment vertical="top" wrapText="1"/>
    </xf>
    <xf numFmtId="0" fontId="0" fillId="8" borderId="0" xfId="0" applyNumberFormat="1" applyFill="1">
      <alignment vertical="top"/>
    </xf>
    <xf numFmtId="4" fontId="36" fillId="0" borderId="14" xfId="0" applyNumberFormat="1" applyFont="1" applyBorder="1" applyAlignment="1">
      <alignment vertical="center" wrapText="1"/>
    </xf>
    <xf numFmtId="49" fontId="0" fillId="0" borderId="0" xfId="0" applyAlignment="1">
      <alignment horizontal="left" vertical="top"/>
    </xf>
    <xf numFmtId="0" fontId="5" fillId="0" borderId="11" xfId="22" applyFont="1" applyBorder="1" applyAlignment="1">
      <alignment vertical="center" wrapText="1"/>
    </xf>
    <xf numFmtId="49" fontId="5" fillId="0" borderId="11" xfId="22" applyNumberFormat="1" applyFont="1" applyBorder="1" applyAlignment="1">
      <alignment horizontal="center" vertical="center"/>
    </xf>
    <xf numFmtId="0" fontId="5" fillId="0" borderId="0" xfId="22" applyFont="1" applyAlignment="1">
      <alignment vertical="center" wrapText="1"/>
    </xf>
    <xf numFmtId="0" fontId="42" fillId="9" borderId="18" xfId="0" applyNumberFormat="1" applyFont="1" applyFill="1" applyBorder="1" applyAlignment="1">
      <alignment horizontal="left" vertical="center" wrapText="1" indent="1"/>
    </xf>
    <xf numFmtId="0" fontId="42" fillId="9" borderId="18" xfId="0" applyNumberFormat="1" applyFont="1" applyFill="1" applyBorder="1" applyAlignment="1">
      <alignment horizontal="left" vertical="center" wrapText="1"/>
    </xf>
    <xf numFmtId="0" fontId="5" fillId="0" borderId="4" xfId="22" applyFont="1" applyBorder="1" applyAlignment="1">
      <alignment vertical="center" wrapText="1"/>
    </xf>
    <xf numFmtId="4" fontId="5" fillId="11" borderId="4" xfId="22" applyNumberFormat="1" applyFont="1" applyFill="1" applyBorder="1" applyAlignment="1" applyProtection="1">
      <alignment horizontal="right" vertical="center" wrapText="1"/>
      <protection locked="0"/>
    </xf>
    <xf numFmtId="49" fontId="5" fillId="12" borderId="4" xfId="0" applyFont="1" applyFill="1" applyBorder="1" applyAlignment="1">
      <alignment horizontal="center" vertical="center" wrapText="1"/>
    </xf>
    <xf numFmtId="49" fontId="5" fillId="10" borderId="4" xfId="17" applyNumberFormat="1" applyFont="1" applyFill="1" applyBorder="1" applyAlignment="1" applyProtection="1">
      <alignment vertical="center" wrapText="1"/>
      <protection locked="0"/>
    </xf>
    <xf numFmtId="0" fontId="5" fillId="13" borderId="0" xfId="0" applyNumberFormat="1" applyFont="1" applyFill="1" applyAlignment="1"/>
    <xf numFmtId="49" fontId="11" fillId="11" borderId="4" xfId="13" applyNumberFormat="1" applyFill="1" applyBorder="1" applyAlignment="1" applyProtection="1">
      <alignment horizontal="left" vertical="center" wrapText="1"/>
      <protection locked="0"/>
    </xf>
    <xf numFmtId="0" fontId="61" fillId="0" borderId="0" xfId="0" applyNumberFormat="1" applyFont="1" applyAlignment="1">
      <alignment horizontal="right" vertical="center"/>
    </xf>
    <xf numFmtId="164" fontId="21" fillId="0" borderId="0" xfId="17" applyNumberFormat="1" applyFo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62" fillId="0" borderId="11" xfId="0" applyNumberFormat="1" applyFont="1" applyBorder="1" applyAlignment="1">
      <alignment horizontal="center" vertical="center" wrapText="1"/>
    </xf>
    <xf numFmtId="49" fontId="5" fillId="14" borderId="0" xfId="0" applyFont="1" applyFill="1">
      <alignment vertical="top"/>
    </xf>
    <xf numFmtId="49" fontId="5" fillId="15" borderId="0" xfId="0" applyFont="1" applyFill="1">
      <alignment vertical="top"/>
    </xf>
    <xf numFmtId="49" fontId="5" fillId="14" borderId="0" xfId="0" applyFont="1" applyFill="1" applyAlignment="1">
      <alignment horizontal="center" vertical="center"/>
    </xf>
    <xf numFmtId="164" fontId="5" fillId="11" borderId="4" xfId="0" applyNumberFormat="1" applyFont="1" applyFill="1" applyBorder="1" applyAlignment="1" applyProtection="1">
      <alignment vertical="center" wrapText="1"/>
      <protection locked="0"/>
    </xf>
    <xf numFmtId="164" fontId="0" fillId="11" borderId="4" xfId="0" applyNumberFormat="1" applyFill="1" applyBorder="1" applyAlignment="1" applyProtection="1">
      <alignment horizontal="center" vertical="center" wrapText="1"/>
      <protection locked="0"/>
    </xf>
    <xf numFmtId="164" fontId="0" fillId="11" borderId="5" xfId="0" applyNumberFormat="1" applyFill="1" applyBorder="1" applyAlignment="1" applyProtection="1">
      <alignment horizontal="left" vertical="center" wrapText="1" indent="1"/>
      <protection locked="0"/>
    </xf>
    <xf numFmtId="0" fontId="5" fillId="0" borderId="0" xfId="0" applyNumberFormat="1" applyFont="1">
      <alignment vertical="top"/>
    </xf>
    <xf numFmtId="0" fontId="63" fillId="0" borderId="0" xfId="21" applyFont="1" applyAlignment="1">
      <alignment wrapText="1"/>
    </xf>
    <xf numFmtId="49" fontId="52" fillId="0" borderId="0" xfId="21" applyNumberFormat="1" applyFont="1" applyAlignment="1">
      <alignment wrapText="1"/>
    </xf>
    <xf numFmtId="49" fontId="52" fillId="0" borderId="0" xfId="21" applyNumberFormat="1" applyFont="1" applyAlignment="1">
      <alignment vertical="center" wrapText="1"/>
    </xf>
    <xf numFmtId="49" fontId="64" fillId="0" borderId="0" xfId="21" applyNumberFormat="1" applyFont="1" applyAlignment="1">
      <alignment wrapText="1"/>
    </xf>
    <xf numFmtId="0" fontId="20" fillId="0" borderId="0" xfId="21" applyFont="1" applyAlignment="1">
      <alignment horizontal="left" vertical="center" wrapText="1"/>
    </xf>
    <xf numFmtId="49" fontId="65" fillId="0" borderId="0" xfId="21" applyNumberFormat="1" applyFont="1" applyAlignment="1">
      <alignment wrapText="1"/>
    </xf>
    <xf numFmtId="0" fontId="8" fillId="0" borderId="0" xfId="21" applyFont="1" applyAlignment="1">
      <alignment horizontal="left" vertical="top" wrapText="1"/>
    </xf>
    <xf numFmtId="49" fontId="5" fillId="0" borderId="0" xfId="21" applyNumberFormat="1" applyFont="1" applyAlignment="1">
      <alignment vertical="top" wrapText="1"/>
    </xf>
    <xf numFmtId="0" fontId="52" fillId="0" borderId="0" xfId="21" applyFont="1" applyAlignment="1">
      <alignment wrapText="1"/>
    </xf>
    <xf numFmtId="0" fontId="66" fillId="0" borderId="0" xfId="21" applyFont="1" applyAlignment="1">
      <alignment horizontal="left" vertical="center" wrapText="1"/>
    </xf>
    <xf numFmtId="0" fontId="67" fillId="0" borderId="0" xfId="21" applyFont="1" applyAlignment="1">
      <alignment vertical="center" wrapText="1"/>
    </xf>
    <xf numFmtId="0" fontId="52" fillId="0" borderId="25" xfId="21" applyFont="1" applyBorder="1" applyAlignment="1">
      <alignment wrapText="1"/>
    </xf>
    <xf numFmtId="0" fontId="52" fillId="0" borderId="0" xfId="21" applyFont="1"/>
    <xf numFmtId="0" fontId="66" fillId="0" borderId="0" xfId="21" applyFont="1"/>
    <xf numFmtId="0" fontId="68" fillId="0" borderId="0" xfId="21" applyFont="1" applyAlignment="1">
      <alignment wrapText="1"/>
    </xf>
    <xf numFmtId="0" fontId="0" fillId="10" borderId="26" xfId="21" applyFont="1" applyFill="1" applyBorder="1" applyAlignment="1">
      <alignment horizontal="center" vertical="center" wrapText="1"/>
    </xf>
    <xf numFmtId="0" fontId="0" fillId="16" borderId="26" xfId="21" applyFont="1" applyFill="1" applyBorder="1" applyAlignment="1">
      <alignment horizontal="center" vertical="center" wrapText="1"/>
    </xf>
    <xf numFmtId="0" fontId="0" fillId="7" borderId="26" xfId="21" applyFont="1" applyFill="1" applyBorder="1" applyAlignment="1">
      <alignment horizontal="center" vertical="center" wrapText="1"/>
    </xf>
    <xf numFmtId="0" fontId="0" fillId="11" borderId="26" xfId="21" applyFont="1" applyFill="1" applyBorder="1" applyAlignment="1">
      <alignment horizontal="center" vertical="center" wrapText="1"/>
    </xf>
    <xf numFmtId="0" fontId="66" fillId="0" borderId="25" xfId="21" applyFont="1" applyBorder="1" applyAlignment="1">
      <alignment horizontal="left" vertical="center" wrapText="1"/>
    </xf>
    <xf numFmtId="0" fontId="66" fillId="0" borderId="23" xfId="21" applyFont="1" applyBorder="1" applyAlignment="1">
      <alignment horizontal="left" vertical="center" wrapText="1"/>
    </xf>
    <xf numFmtId="0" fontId="68" fillId="0" borderId="0" xfId="21" applyFont="1"/>
    <xf numFmtId="0" fontId="68" fillId="0" borderId="25" xfId="21" applyFont="1" applyBorder="1" applyAlignment="1">
      <alignment wrapText="1"/>
    </xf>
    <xf numFmtId="0" fontId="52" fillId="0" borderId="27" xfId="21" applyFont="1" applyBorder="1" applyAlignment="1">
      <alignment wrapText="1"/>
    </xf>
    <xf numFmtId="0" fontId="52" fillId="0" borderId="24" xfId="21" applyFont="1" applyBorder="1" applyAlignment="1">
      <alignment wrapText="1"/>
    </xf>
    <xf numFmtId="0" fontId="52" fillId="0" borderId="24" xfId="21" applyFont="1" applyBorder="1" applyAlignment="1">
      <alignment vertical="center" wrapText="1"/>
    </xf>
    <xf numFmtId="0" fontId="64" fillId="0" borderId="0" xfId="21" applyFont="1"/>
    <xf numFmtId="49" fontId="0" fillId="0" borderId="14" xfId="0" applyBorder="1">
      <alignment vertical="top"/>
    </xf>
    <xf numFmtId="49" fontId="0" fillId="7" borderId="14" xfId="0" applyFill="1" applyBorder="1">
      <alignment vertical="top"/>
    </xf>
    <xf numFmtId="49" fontId="0" fillId="11" borderId="14" xfId="0" applyFill="1" applyBorder="1" applyProtection="1">
      <alignment vertical="top"/>
      <protection locked="0"/>
    </xf>
    <xf numFmtId="49" fontId="5" fillId="12" borderId="14" xfId="24" applyFont="1" applyFill="1" applyBorder="1" applyAlignment="1">
      <alignment vertical="center" wrapText="1"/>
    </xf>
    <xf numFmtId="49" fontId="5" fillId="12" borderId="16" xfId="24" applyFont="1" applyFill="1" applyBorder="1" applyAlignment="1">
      <alignment vertical="center" wrapText="1"/>
    </xf>
    <xf numFmtId="49" fontId="0" fillId="7" borderId="0" xfId="0" applyFill="1">
      <alignment vertical="top"/>
    </xf>
    <xf numFmtId="0" fontId="21" fillId="0" borderId="19" xfId="0" applyNumberFormat="1" applyFont="1" applyBorder="1" applyAlignment="1">
      <alignment horizontal="center" vertical="center" wrapText="1"/>
    </xf>
    <xf numFmtId="0" fontId="41" fillId="0" borderId="0" xfId="0" applyNumberFormat="1" applyFont="1" applyAlignment="1">
      <alignment vertical="center" wrapText="1"/>
    </xf>
    <xf numFmtId="0" fontId="5" fillId="0" borderId="0" xfId="0" applyNumberFormat="1" applyFont="1" applyAlignment="1">
      <alignment horizontal="left" vertical="center" wrapText="1" indent="2"/>
    </xf>
    <xf numFmtId="49" fontId="0" fillId="11" borderId="4" xfId="0" applyFill="1" applyBorder="1" applyAlignment="1" applyProtection="1">
      <alignment horizontal="left" vertical="center" wrapText="1" indent="1"/>
      <protection locked="0"/>
    </xf>
    <xf numFmtId="0" fontId="0" fillId="11" borderId="4" xfId="0" applyNumberFormat="1" applyFill="1" applyBorder="1" applyAlignment="1" applyProtection="1">
      <alignment horizontal="left" vertical="center" wrapText="1"/>
      <protection locked="0"/>
    </xf>
    <xf numFmtId="49" fontId="11" fillId="11" borderId="4" xfId="0" applyFont="1" applyFill="1" applyBorder="1" applyAlignment="1" applyProtection="1">
      <alignment horizontal="left" vertical="center" wrapText="1"/>
      <protection locked="0"/>
    </xf>
    <xf numFmtId="0" fontId="0" fillId="0" borderId="4" xfId="0" applyNumberFormat="1" applyBorder="1" applyAlignment="1">
      <alignment horizontal="left" vertical="center" wrapText="1"/>
    </xf>
    <xf numFmtId="49" fontId="24" fillId="9" borderId="9" xfId="0" applyFont="1" applyFill="1" applyBorder="1" applyAlignment="1">
      <alignment horizontal="left" vertical="center" indent="2"/>
    </xf>
    <xf numFmtId="0" fontId="5" fillId="0" borderId="18" xfId="0" applyNumberFormat="1" applyFont="1" applyBorder="1" applyAlignment="1">
      <alignment vertical="center" wrapText="1"/>
    </xf>
    <xf numFmtId="49" fontId="24" fillId="0" borderId="18" xfId="0" applyFont="1" applyBorder="1" applyAlignment="1">
      <alignment horizontal="left" vertical="center"/>
    </xf>
    <xf numFmtId="49" fontId="24" fillId="0" borderId="18" xfId="0" applyFont="1" applyBorder="1" applyAlignment="1">
      <alignment horizontal="left" vertical="center" indent="2"/>
    </xf>
    <xf numFmtId="49" fontId="49" fillId="0" borderId="18" xfId="0" applyFont="1" applyBorder="1" applyAlignment="1">
      <alignment horizontal="center" vertical="top"/>
    </xf>
    <xf numFmtId="0" fontId="5" fillId="0" borderId="18" xfId="0" applyNumberFormat="1" applyFont="1" applyBorder="1" applyAlignment="1">
      <alignment horizontal="left" vertical="top" wrapText="1"/>
    </xf>
    <xf numFmtId="0" fontId="5" fillId="0" borderId="0" xfId="0" applyNumberFormat="1" applyFont="1" applyAlignment="1">
      <alignment horizontal="right" vertical="top" wrapText="1"/>
    </xf>
    <xf numFmtId="0" fontId="5" fillId="0" borderId="11" xfId="0" applyNumberFormat="1" applyFont="1" applyBorder="1" applyAlignment="1">
      <alignment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right" vertical="center"/>
    </xf>
    <xf numFmtId="49" fontId="69" fillId="0" borderId="0" xfId="0" applyFont="1" applyAlignment="1">
      <alignment horizontal="center" vertical="center" wrapText="1"/>
    </xf>
    <xf numFmtId="0" fontId="5" fillId="7" borderId="4" xfId="0" applyNumberFormat="1" applyFont="1" applyFill="1" applyBorder="1" applyAlignment="1">
      <alignment horizontal="left" vertical="center" wrapText="1" indent="1"/>
    </xf>
    <xf numFmtId="49" fontId="17" fillId="0" borderId="0" xfId="0" applyFont="1" applyAlignment="1"/>
    <xf numFmtId="49" fontId="0" fillId="0" borderId="0" xfId="27" applyNumberFormat="1" applyFont="1" applyAlignment="1">
      <alignment vertical="top"/>
    </xf>
    <xf numFmtId="164" fontId="5" fillId="7" borderId="4" xfId="0" applyNumberFormat="1" applyFont="1" applyFill="1" applyBorder="1" applyAlignment="1">
      <alignment horizontal="left" vertical="center" wrapText="1" indent="1"/>
    </xf>
    <xf numFmtId="0" fontId="5" fillId="7" borderId="5" xfId="27" applyFill="1" applyBorder="1" applyAlignment="1">
      <alignment horizontal="left" vertical="center" wrapText="1" indent="1"/>
    </xf>
    <xf numFmtId="164" fontId="0" fillId="6" borderId="5" xfId="0" applyNumberFormat="1" applyFill="1" applyBorder="1" applyAlignment="1">
      <alignment horizontal="left" vertical="center" wrapText="1" indent="1"/>
    </xf>
    <xf numFmtId="164" fontId="0" fillId="6" borderId="4" xfId="0" applyNumberFormat="1" applyFill="1" applyBorder="1" applyAlignment="1">
      <alignment horizontal="left" vertical="center" wrapText="1" indent="1"/>
    </xf>
    <xf numFmtId="164" fontId="5" fillId="7" borderId="5" xfId="27" applyNumberFormat="1" applyFill="1" applyBorder="1" applyAlignment="1">
      <alignment horizontal="left" vertical="center" wrapText="1" indent="1"/>
    </xf>
    <xf numFmtId="49" fontId="5" fillId="7" borderId="5" xfId="0" applyFont="1" applyFill="1" applyBorder="1" applyAlignment="1">
      <alignment horizontal="left" vertical="center" wrapText="1" indent="1"/>
    </xf>
    <xf numFmtId="164" fontId="5" fillId="6" borderId="4" xfId="0" applyNumberFormat="1" applyFont="1" applyFill="1" applyBorder="1" applyAlignment="1">
      <alignment horizontal="left" vertical="center" wrapText="1" indent="1"/>
    </xf>
    <xf numFmtId="49" fontId="5" fillId="6" borderId="4" xfId="0" applyFont="1" applyFill="1" applyBorder="1" applyAlignment="1">
      <alignment horizontal="left" vertical="center" wrapText="1" indent="1"/>
    </xf>
    <xf numFmtId="49" fontId="71" fillId="7" borderId="5" xfId="0" applyFont="1" applyFill="1" applyBorder="1" applyAlignment="1">
      <alignment horizontal="left" vertical="center" wrapText="1" indent="1"/>
    </xf>
    <xf numFmtId="49" fontId="5" fillId="7" borderId="4" xfId="0" applyFont="1" applyFill="1" applyBorder="1" applyAlignment="1">
      <alignment horizontal="left" vertical="center" wrapText="1"/>
    </xf>
    <xf numFmtId="0" fontId="5" fillId="6" borderId="4" xfId="0" applyNumberFormat="1" applyFont="1" applyFill="1" applyBorder="1" applyAlignment="1">
      <alignment horizontal="center" vertical="center" wrapText="1"/>
    </xf>
    <xf numFmtId="49" fontId="71" fillId="11" borderId="4" xfId="0" applyFont="1" applyFill="1" applyBorder="1" applyAlignment="1" applyProtection="1">
      <alignment horizontal="left" vertical="center" wrapText="1"/>
      <protection locked="0"/>
    </xf>
    <xf numFmtId="49" fontId="1" fillId="0" borderId="0" xfId="22" applyNumberFormat="1"/>
    <xf numFmtId="0" fontId="15" fillId="8" borderId="0" xfId="18" applyNumberFormat="1" applyFont="1" applyFill="1" applyAlignment="1">
      <alignment horizontal="center" vertical="center"/>
    </xf>
    <xf numFmtId="49" fontId="0" fillId="0" borderId="0" xfId="18" applyFont="1">
      <alignment vertical="top"/>
    </xf>
    <xf numFmtId="0" fontId="71" fillId="0" borderId="0" xfId="0" applyNumberFormat="1" applyFont="1" applyAlignment="1"/>
    <xf numFmtId="0" fontId="8" fillId="18" borderId="32" xfId="21" applyFont="1" applyFill="1" applyBorder="1" applyAlignment="1">
      <alignment horizontal="right" vertical="center" wrapText="1" indent="1"/>
    </xf>
    <xf numFmtId="0" fontId="8" fillId="18" borderId="25" xfId="21" applyFont="1" applyFill="1" applyBorder="1" applyAlignment="1">
      <alignment horizontal="right" vertical="center" wrapText="1" indent="1"/>
    </xf>
    <xf numFmtId="0" fontId="8" fillId="18" borderId="0" xfId="21" applyFont="1" applyFill="1" applyAlignment="1">
      <alignment horizontal="right" vertical="center" wrapText="1" indent="1"/>
    </xf>
    <xf numFmtId="0" fontId="68" fillId="0" borderId="0" xfId="21" applyFont="1" applyAlignment="1">
      <alignment vertical="center" wrapText="1"/>
    </xf>
    <xf numFmtId="0" fontId="8" fillId="18" borderId="31" xfId="21" applyFont="1" applyFill="1" applyBorder="1" applyAlignment="1">
      <alignment horizontal="right" vertical="center" wrapText="1" indent="1"/>
    </xf>
    <xf numFmtId="0" fontId="8" fillId="18" borderId="27" xfId="21" applyFont="1" applyFill="1" applyBorder="1" applyAlignment="1">
      <alignment horizontal="right" vertical="center" wrapText="1" indent="1"/>
    </xf>
    <xf numFmtId="0" fontId="8" fillId="18" borderId="24" xfId="21" applyFont="1" applyFill="1" applyBorder="1" applyAlignment="1">
      <alignment horizontal="right" vertical="center" wrapText="1" indent="1"/>
    </xf>
    <xf numFmtId="0" fontId="68" fillId="0" borderId="0" xfId="21" applyFont="1" applyAlignment="1">
      <alignment vertical="top" wrapText="1"/>
    </xf>
    <xf numFmtId="49" fontId="52" fillId="0" borderId="0" xfId="21" applyNumberFormat="1" applyFont="1" applyAlignment="1">
      <alignment vertical="top" wrapText="1"/>
    </xf>
    <xf numFmtId="0" fontId="20" fillId="0" borderId="0" xfId="21" applyFont="1" applyAlignment="1">
      <alignment vertical="center" wrapText="1"/>
    </xf>
    <xf numFmtId="0" fontId="20" fillId="0" borderId="0" xfId="21" applyFont="1" applyAlignment="1">
      <alignment vertical="center"/>
    </xf>
    <xf numFmtId="0" fontId="8" fillId="17" borderId="28" xfId="21" applyFont="1" applyFill="1" applyBorder="1" applyAlignment="1">
      <alignment horizontal="center" vertical="center" wrapText="1"/>
    </xf>
    <xf numFmtId="0" fontId="8" fillId="17" borderId="29" xfId="21" applyFont="1" applyFill="1" applyBorder="1" applyAlignment="1">
      <alignment horizontal="center" vertical="center" wrapText="1"/>
    </xf>
    <xf numFmtId="0" fontId="8" fillId="17" borderId="30" xfId="21" applyFont="1" applyFill="1" applyBorder="1" applyAlignment="1">
      <alignment horizontal="center" vertical="center" wrapText="1"/>
    </xf>
    <xf numFmtId="0" fontId="68" fillId="0" borderId="25" xfId="21" applyFont="1" applyBorder="1" applyAlignment="1">
      <alignment vertical="center" wrapText="1"/>
    </xf>
    <xf numFmtId="0" fontId="68" fillId="0" borderId="25" xfId="21" applyFont="1" applyBorder="1" applyAlignment="1">
      <alignment horizontal="left" vertical="center" wrapText="1"/>
    </xf>
    <xf numFmtId="0" fontId="68" fillId="0" borderId="0" xfId="21" applyFont="1" applyAlignment="1">
      <alignment horizontal="left" vertical="center" wrapText="1"/>
    </xf>
    <xf numFmtId="0" fontId="5" fillId="0" borderId="33" xfId="27" applyBorder="1" applyAlignment="1">
      <alignment horizontal="left" vertical="center" wrapText="1" indent="1"/>
    </xf>
    <xf numFmtId="49" fontId="41" fillId="0" borderId="0" xfId="24" applyFont="1" applyAlignment="1">
      <alignment horizontal="center" vertical="center" textRotation="90" wrapText="1"/>
    </xf>
    <xf numFmtId="0" fontId="5" fillId="7" borderId="4" xfId="0" applyNumberFormat="1" applyFont="1" applyFill="1" applyBorder="1" applyAlignment="1">
      <alignment horizontal="left" vertical="center" wrapText="1"/>
    </xf>
    <xf numFmtId="49" fontId="21" fillId="0" borderId="9" xfId="17" applyNumberFormat="1" applyFont="1" applyBorder="1">
      <alignment horizontal="center" vertical="center" wrapText="1"/>
    </xf>
    <xf numFmtId="49" fontId="21" fillId="0" borderId="12" xfId="17" applyNumberFormat="1" applyFont="1" applyBorder="1">
      <alignment horizontal="center" vertical="center" wrapText="1"/>
    </xf>
    <xf numFmtId="0" fontId="41" fillId="0" borderId="0" xfId="0" applyNumberFormat="1" applyFont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62" fillId="0" borderId="4" xfId="0" applyNumberFormat="1" applyFont="1" applyBorder="1" applyAlignment="1">
      <alignment horizontal="center" vertical="center" wrapText="1"/>
    </xf>
    <xf numFmtId="0" fontId="24" fillId="9" borderId="4" xfId="24" applyNumberFormat="1" applyFont="1" applyFill="1" applyBorder="1" applyAlignment="1">
      <alignment horizontal="left" vertical="center"/>
    </xf>
    <xf numFmtId="49" fontId="41" fillId="0" borderId="0" xfId="0" applyFont="1" applyAlignment="1">
      <alignment horizontal="center" vertical="top"/>
    </xf>
    <xf numFmtId="49" fontId="5" fillId="0" borderId="15" xfId="24" applyFont="1" applyBorder="1" applyAlignment="1">
      <alignment horizontal="center" vertical="center"/>
    </xf>
    <xf numFmtId="49" fontId="5" fillId="0" borderId="34" xfId="24" applyFont="1" applyBorder="1" applyAlignment="1">
      <alignment horizontal="center" vertical="center"/>
    </xf>
    <xf numFmtId="0" fontId="5" fillId="7" borderId="4" xfId="17" applyFont="1" applyFill="1" applyBorder="1" applyAlignment="1">
      <alignment horizontal="left" vertical="center" wrapText="1"/>
    </xf>
    <xf numFmtId="0" fontId="5" fillId="0" borderId="9" xfId="16" applyFont="1" applyBorder="1" applyAlignment="1">
      <alignment horizontal="left" vertical="center" wrapText="1" inden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34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49" fontId="5" fillId="0" borderId="4" xfId="17" applyNumberFormat="1" applyFont="1" applyBorder="1">
      <alignment horizontal="center" vertical="center" wrapText="1"/>
    </xf>
    <xf numFmtId="0" fontId="5" fillId="6" borderId="13" xfId="0" applyNumberFormat="1" applyFont="1" applyFill="1" applyBorder="1" applyAlignment="1">
      <alignment horizontal="left" vertical="center" wrapText="1"/>
    </xf>
    <xf numFmtId="0" fontId="5" fillId="6" borderId="16" xfId="0" applyNumberFormat="1" applyFont="1" applyFill="1" applyBorder="1" applyAlignment="1">
      <alignment horizontal="left" vertical="center" wrapText="1"/>
    </xf>
    <xf numFmtId="49" fontId="5" fillId="7" borderId="13" xfId="0" applyFont="1" applyFill="1" applyBorder="1" applyAlignment="1">
      <alignment horizontal="center" vertical="center" wrapText="1"/>
    </xf>
    <xf numFmtId="49" fontId="5" fillId="7" borderId="16" xfId="0" applyFont="1" applyFill="1" applyBorder="1" applyAlignment="1">
      <alignment horizontal="center" vertical="center" wrapText="1"/>
    </xf>
    <xf numFmtId="0" fontId="24" fillId="9" borderId="9" xfId="24" applyNumberFormat="1" applyFont="1" applyFill="1" applyBorder="1" applyAlignment="1">
      <alignment horizontal="left" vertical="center"/>
    </xf>
    <xf numFmtId="0" fontId="24" fillId="9" borderId="12" xfId="24" applyNumberFormat="1" applyFont="1" applyFill="1" applyBorder="1" applyAlignment="1">
      <alignment horizontal="left" vertical="center"/>
    </xf>
    <xf numFmtId="0" fontId="5" fillId="0" borderId="4" xfId="24" applyNumberFormat="1" applyFont="1" applyBorder="1" applyAlignment="1">
      <alignment horizontal="center" vertical="center" wrapText="1"/>
    </xf>
    <xf numFmtId="0" fontId="5" fillId="0" borderId="11" xfId="24" applyNumberFormat="1" applyFont="1" applyBorder="1" applyAlignment="1">
      <alignment horizontal="center" vertical="center" wrapText="1"/>
    </xf>
    <xf numFmtId="0" fontId="5" fillId="0" borderId="9" xfId="24" applyNumberFormat="1" applyFont="1" applyBorder="1" applyAlignment="1">
      <alignment horizontal="center" vertical="center" wrapText="1"/>
    </xf>
    <xf numFmtId="0" fontId="5" fillId="0" borderId="12" xfId="24" applyNumberFormat="1" applyFont="1" applyBorder="1" applyAlignment="1">
      <alignment horizontal="center" vertical="center" wrapText="1"/>
    </xf>
    <xf numFmtId="49" fontId="21" fillId="0" borderId="21" xfId="17" applyNumberFormat="1" applyFont="1" applyBorder="1">
      <alignment horizontal="center" vertical="center" wrapText="1"/>
    </xf>
    <xf numFmtId="0" fontId="5" fillId="0" borderId="13" xfId="24" applyNumberFormat="1" applyFont="1" applyBorder="1" applyAlignment="1">
      <alignment horizontal="center" vertical="center" wrapText="1"/>
    </xf>
    <xf numFmtId="49" fontId="5" fillId="0" borderId="4" xfId="24" applyFont="1" applyBorder="1" applyAlignment="1">
      <alignment horizontal="center" vertical="center"/>
    </xf>
    <xf numFmtId="49" fontId="5" fillId="0" borderId="13" xfId="24" applyFont="1" applyBorder="1" applyAlignment="1">
      <alignment horizontal="center" vertical="center"/>
    </xf>
    <xf numFmtId="0" fontId="5" fillId="7" borderId="13" xfId="17" applyFont="1" applyFill="1" applyBorder="1" applyAlignment="1">
      <alignment horizontal="left" vertical="center" wrapText="1"/>
    </xf>
    <xf numFmtId="0" fontId="5" fillId="7" borderId="15" xfId="0" applyNumberFormat="1" applyFont="1" applyFill="1" applyBorder="1" applyAlignment="1">
      <alignment horizontal="left" vertical="center" wrapText="1"/>
    </xf>
    <xf numFmtId="0" fontId="5" fillId="0" borderId="12" xfId="24" applyNumberFormat="1" applyFont="1" applyBorder="1" applyAlignment="1">
      <alignment horizontal="center" vertical="center"/>
    </xf>
    <xf numFmtId="0" fontId="5" fillId="0" borderId="20" xfId="24" applyNumberFormat="1" applyFont="1" applyBorder="1" applyAlignment="1">
      <alignment horizontal="center" vertical="center"/>
    </xf>
    <xf numFmtId="49" fontId="5" fillId="7" borderId="14" xfId="0" applyFont="1" applyFill="1" applyBorder="1" applyAlignment="1">
      <alignment horizontal="center" vertical="center" wrapText="1"/>
    </xf>
    <xf numFmtId="0" fontId="24" fillId="9" borderId="18" xfId="24" applyNumberFormat="1" applyFont="1" applyFill="1" applyBorder="1" applyAlignment="1">
      <alignment horizontal="left" vertical="center"/>
    </xf>
    <xf numFmtId="0" fontId="24" fillId="9" borderId="20" xfId="24" applyNumberFormat="1" applyFont="1" applyFill="1" applyBorder="1" applyAlignment="1">
      <alignment horizontal="left" vertical="center"/>
    </xf>
    <xf numFmtId="49" fontId="5" fillId="6" borderId="4" xfId="0" applyFont="1" applyFill="1" applyBorder="1" applyAlignment="1">
      <alignment horizontal="left" vertical="center" wrapText="1"/>
    </xf>
    <xf numFmtId="49" fontId="5" fillId="7" borderId="4" xfId="0" applyFont="1" applyFill="1" applyBorder="1" applyAlignment="1">
      <alignment horizontal="left" vertical="center" wrapText="1"/>
    </xf>
    <xf numFmtId="49" fontId="5" fillId="7" borderId="4" xfId="17" applyNumberFormat="1" applyFont="1" applyFill="1" applyBorder="1" applyAlignment="1">
      <alignment horizontal="left" vertical="center" wrapText="1"/>
    </xf>
    <xf numFmtId="49" fontId="5" fillId="0" borderId="4" xfId="24" applyFont="1" applyBorder="1" applyAlignment="1">
      <alignment horizontal="center" vertical="center" wrapText="1"/>
    </xf>
    <xf numFmtId="49" fontId="5" fillId="7" borderId="4" xfId="24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center" wrapText="1" indent="1"/>
    </xf>
    <xf numFmtId="0" fontId="8" fillId="0" borderId="4" xfId="0" applyNumberFormat="1" applyFont="1" applyBorder="1" applyAlignment="1">
      <alignment horizontal="left" vertical="center" wrapText="1" indent="1"/>
    </xf>
    <xf numFmtId="0" fontId="8" fillId="0" borderId="11" xfId="0" applyNumberFormat="1" applyFont="1" applyBorder="1" applyAlignment="1">
      <alignment horizontal="left" vertical="center" wrapText="1" indent="1"/>
    </xf>
    <xf numFmtId="0" fontId="0" fillId="0" borderId="4" xfId="0" applyNumberFormat="1" applyBorder="1" applyAlignment="1">
      <alignment horizontal="center" vertical="center"/>
    </xf>
    <xf numFmtId="0" fontId="5" fillId="0" borderId="20" xfId="0" applyNumberFormat="1" applyFont="1" applyBorder="1" applyAlignment="1">
      <alignment horizontal="left" vertical="center" wrapText="1" indent="1"/>
    </xf>
    <xf numFmtId="0" fontId="5" fillId="0" borderId="13" xfId="0" applyNumberFormat="1" applyFont="1" applyBorder="1" applyAlignment="1">
      <alignment horizontal="left" vertical="center" wrapText="1" indent="1"/>
    </xf>
    <xf numFmtId="0" fontId="5" fillId="0" borderId="15" xfId="0" applyNumberFormat="1" applyFont="1" applyBorder="1" applyAlignment="1">
      <alignment horizontal="left" vertical="center" wrapText="1" indent="1"/>
    </xf>
    <xf numFmtId="0" fontId="5" fillId="0" borderId="35" xfId="0" applyNumberFormat="1" applyFont="1" applyBorder="1" applyAlignment="1">
      <alignment horizontal="left" vertical="center" wrapText="1" indent="1"/>
    </xf>
    <xf numFmtId="0" fontId="5" fillId="0" borderId="16" xfId="0" applyNumberFormat="1" applyFont="1" applyBorder="1" applyAlignment="1">
      <alignment horizontal="left" vertical="center" wrapText="1" indent="1"/>
    </xf>
    <xf numFmtId="0" fontId="5" fillId="0" borderId="34" xfId="0" applyNumberFormat="1" applyFont="1" applyBorder="1" applyAlignment="1">
      <alignment horizontal="left" vertical="center" wrapText="1" indent="1"/>
    </xf>
    <xf numFmtId="0" fontId="5" fillId="0" borderId="4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left" vertical="top" wrapText="1"/>
    </xf>
    <xf numFmtId="0" fontId="5" fillId="0" borderId="14" xfId="0" applyNumberFormat="1" applyFont="1" applyBorder="1" applyAlignment="1">
      <alignment horizontal="left" vertical="top" wrapText="1"/>
    </xf>
    <xf numFmtId="0" fontId="5" fillId="0" borderId="16" xfId="0" applyNumberFormat="1" applyFont="1" applyBorder="1" applyAlignment="1">
      <alignment horizontal="left" vertical="top" wrapText="1"/>
    </xf>
    <xf numFmtId="49" fontId="39" fillId="0" borderId="0" xfId="0" applyFont="1" applyAlignment="1">
      <alignment horizontal="center" vertical="top"/>
    </xf>
    <xf numFmtId="0" fontId="5" fillId="0" borderId="0" xfId="0" applyNumberFormat="1" applyFont="1" applyAlignment="1">
      <alignment horizontal="center" vertical="center" wrapText="1"/>
    </xf>
    <xf numFmtId="0" fontId="42" fillId="0" borderId="0" xfId="0" applyNumberFormat="1" applyFont="1" applyAlignment="1">
      <alignment horizontal="left" vertical="center" wrapText="1" indent="1"/>
    </xf>
    <xf numFmtId="0" fontId="5" fillId="7" borderId="4" xfId="0" applyNumberFormat="1" applyFont="1" applyFill="1" applyBorder="1" applyAlignment="1">
      <alignment horizontal="left" vertical="center" wrapText="1" indent="1"/>
    </xf>
    <xf numFmtId="49" fontId="0" fillId="0" borderId="13" xfId="0" applyBorder="1" applyAlignment="1">
      <alignment horizontal="center" vertical="center"/>
    </xf>
    <xf numFmtId="49" fontId="0" fillId="0" borderId="14" xfId="0" applyBorder="1" applyAlignment="1">
      <alignment horizontal="center" vertical="center"/>
    </xf>
    <xf numFmtId="49" fontId="0" fillId="0" borderId="16" xfId="0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164" fontId="5" fillId="11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11" borderId="14" xfId="0" applyFont="1" applyFill="1" applyBorder="1" applyAlignment="1" applyProtection="1">
      <alignment horizontal="center" vertical="center" wrapText="1"/>
      <protection locked="0"/>
    </xf>
    <xf numFmtId="49" fontId="5" fillId="11" borderId="16" xfId="0" applyFont="1" applyFill="1" applyBorder="1" applyAlignment="1" applyProtection="1">
      <alignment horizontal="center" vertical="center" wrapText="1"/>
      <protection locked="0"/>
    </xf>
    <xf numFmtId="49" fontId="62" fillId="0" borderId="13" xfId="0" applyFont="1" applyBorder="1" applyAlignment="1">
      <alignment horizontal="center" vertical="center" wrapText="1"/>
    </xf>
    <xf numFmtId="49" fontId="62" fillId="0" borderId="14" xfId="0" applyFont="1" applyBorder="1" applyAlignment="1">
      <alignment horizontal="center" vertical="center" wrapText="1"/>
    </xf>
    <xf numFmtId="49" fontId="62" fillId="0" borderId="16" xfId="0" applyFont="1" applyBorder="1" applyAlignment="1">
      <alignment horizontal="center" vertical="center" wrapText="1"/>
    </xf>
    <xf numFmtId="49" fontId="70" fillId="0" borderId="4" xfId="0" applyFont="1" applyBorder="1" applyAlignment="1">
      <alignment horizontal="center" vertical="center" wrapText="1"/>
    </xf>
    <xf numFmtId="0" fontId="16" fillId="11" borderId="13" xfId="0" applyNumberFormat="1" applyFont="1" applyFill="1" applyBorder="1" applyAlignment="1" applyProtection="1">
      <alignment horizontal="center" vertical="center" wrapText="1"/>
      <protection locked="0"/>
    </xf>
    <xf numFmtId="0" fontId="16" fillId="11" borderId="14" xfId="0" applyNumberFormat="1" applyFont="1" applyFill="1" applyBorder="1" applyAlignment="1" applyProtection="1">
      <alignment horizontal="center" vertical="center" wrapText="1"/>
      <protection locked="0"/>
    </xf>
    <xf numFmtId="0" fontId="16" fillId="11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10" borderId="13" xfId="17" applyNumberFormat="1" applyFont="1" applyFill="1" applyBorder="1" applyAlignment="1" applyProtection="1">
      <alignment horizontal="left" vertical="center" wrapText="1"/>
      <protection locked="0"/>
    </xf>
    <xf numFmtId="49" fontId="5" fillId="10" borderId="14" xfId="17" applyNumberFormat="1" applyFont="1" applyFill="1" applyBorder="1" applyAlignment="1" applyProtection="1">
      <alignment horizontal="left" vertical="center" wrapText="1"/>
      <protection locked="0"/>
    </xf>
    <xf numFmtId="49" fontId="5" fillId="10" borderId="16" xfId="17" applyNumberFormat="1" applyFont="1" applyFill="1" applyBorder="1" applyAlignment="1" applyProtection="1">
      <alignment horizontal="left" vertical="center" wrapText="1"/>
      <protection locked="0"/>
    </xf>
    <xf numFmtId="4" fontId="5" fillId="11" borderId="13" xfId="0" applyNumberFormat="1" applyFont="1" applyFill="1" applyBorder="1" applyAlignment="1" applyProtection="1">
      <alignment horizontal="right" vertical="center" wrapText="1"/>
      <protection locked="0"/>
    </xf>
    <xf numFmtId="4" fontId="5" fillId="11" borderId="14" xfId="0" applyNumberFormat="1" applyFont="1" applyFill="1" applyBorder="1" applyAlignment="1" applyProtection="1">
      <alignment horizontal="right" vertical="center" wrapText="1"/>
      <protection locked="0"/>
    </xf>
    <xf numFmtId="4" fontId="5" fillId="11" borderId="16" xfId="0" applyNumberFormat="1" applyFont="1" applyFill="1" applyBorder="1" applyAlignment="1" applyProtection="1">
      <alignment horizontal="right" vertical="center" wrapText="1"/>
      <protection locked="0"/>
    </xf>
    <xf numFmtId="49" fontId="24" fillId="0" borderId="4" xfId="24" applyFont="1" applyBorder="1" applyAlignment="1">
      <alignment horizontal="center" vertical="center" textRotation="90" wrapText="1"/>
    </xf>
    <xf numFmtId="0" fontId="21" fillId="0" borderId="0" xfId="17" applyFont="1">
      <alignment horizontal="center" vertical="center" wrapText="1"/>
    </xf>
    <xf numFmtId="49" fontId="5" fillId="12" borderId="13" xfId="0" applyFont="1" applyFill="1" applyBorder="1" applyAlignment="1">
      <alignment horizontal="center" vertical="center" wrapText="1"/>
    </xf>
    <xf numFmtId="49" fontId="5" fillId="12" borderId="14" xfId="0" applyFont="1" applyFill="1" applyBorder="1" applyAlignment="1">
      <alignment horizontal="center" vertical="center" wrapText="1"/>
    </xf>
    <xf numFmtId="49" fontId="5" fillId="12" borderId="16" xfId="0" applyFont="1" applyFill="1" applyBorder="1" applyAlignment="1">
      <alignment horizontal="center" vertical="center" wrapText="1"/>
    </xf>
    <xf numFmtId="0" fontId="5" fillId="0" borderId="34" xfId="22" applyFont="1" applyBorder="1" applyAlignment="1">
      <alignment horizontal="left" vertical="center" wrapText="1"/>
    </xf>
    <xf numFmtId="0" fontId="5" fillId="0" borderId="21" xfId="22" applyFont="1" applyBorder="1" applyAlignment="1">
      <alignment horizontal="left" vertical="center" wrapText="1"/>
    </xf>
    <xf numFmtId="0" fontId="5" fillId="0" borderId="35" xfId="22" applyFont="1" applyBorder="1" applyAlignment="1">
      <alignment horizontal="left" vertical="center" wrapText="1"/>
    </xf>
    <xf numFmtId="0" fontId="5" fillId="0" borderId="4" xfId="22" applyFont="1" applyBorder="1" applyAlignment="1">
      <alignment horizontal="left" vertical="center" wrapText="1"/>
    </xf>
    <xf numFmtId="0" fontId="5" fillId="11" borderId="13" xfId="17" applyFont="1" applyFill="1" applyBorder="1" applyAlignment="1" applyProtection="1">
      <alignment horizontal="left" vertical="center" wrapText="1"/>
      <protection locked="0"/>
    </xf>
    <xf numFmtId="0" fontId="5" fillId="11" borderId="14" xfId="17" applyFont="1" applyFill="1" applyBorder="1" applyAlignment="1" applyProtection="1">
      <alignment horizontal="left" vertical="center" wrapText="1"/>
      <protection locked="0"/>
    </xf>
    <xf numFmtId="0" fontId="5" fillId="11" borderId="16" xfId="17" applyFont="1" applyFill="1" applyBorder="1" applyAlignment="1" applyProtection="1">
      <alignment horizontal="left" vertical="center" wrapText="1"/>
      <protection locked="0"/>
    </xf>
    <xf numFmtId="164" fontId="5" fillId="10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10" borderId="14" xfId="0" applyFont="1" applyFill="1" applyBorder="1" applyAlignment="1" applyProtection="1">
      <alignment horizontal="center" vertical="center" wrapText="1"/>
      <protection locked="0"/>
    </xf>
    <xf numFmtId="49" fontId="5" fillId="10" borderId="16" xfId="0" applyFont="1" applyFill="1" applyBorder="1" applyAlignment="1" applyProtection="1">
      <alignment horizontal="center" vertical="center" wrapText="1"/>
      <protection locked="0"/>
    </xf>
    <xf numFmtId="49" fontId="16" fillId="0" borderId="13" xfId="0" applyFont="1" applyBorder="1" applyAlignment="1">
      <alignment horizontal="center" vertical="center" wrapText="1"/>
    </xf>
    <xf numFmtId="49" fontId="16" fillId="0" borderId="14" xfId="0" applyFont="1" applyBorder="1" applyAlignment="1">
      <alignment horizontal="center" vertical="center" wrapText="1"/>
    </xf>
    <xf numFmtId="49" fontId="16" fillId="0" borderId="16" xfId="0" applyFont="1" applyBorder="1" applyAlignment="1">
      <alignment horizontal="center" vertical="center" wrapText="1"/>
    </xf>
    <xf numFmtId="0" fontId="5" fillId="0" borderId="11" xfId="22" applyFont="1" applyBorder="1" applyAlignment="1">
      <alignment horizontal="left" vertical="center" wrapText="1"/>
    </xf>
    <xf numFmtId="0" fontId="5" fillId="0" borderId="9" xfId="22" applyFont="1" applyBorder="1" applyAlignment="1">
      <alignment horizontal="left" vertical="center" wrapText="1"/>
    </xf>
    <xf numFmtId="0" fontId="5" fillId="0" borderId="12" xfId="22" applyFont="1" applyBorder="1" applyAlignment="1">
      <alignment horizontal="left" vertical="center" wrapText="1"/>
    </xf>
    <xf numFmtId="4" fontId="5" fillId="11" borderId="13" xfId="17" applyNumberFormat="1" applyFont="1" applyFill="1" applyBorder="1" applyAlignment="1" applyProtection="1">
      <alignment horizontal="left" vertical="center" wrapText="1"/>
      <protection locked="0"/>
    </xf>
    <xf numFmtId="4" fontId="5" fillId="11" borderId="14" xfId="17" applyNumberFormat="1" applyFont="1" applyFill="1" applyBorder="1" applyAlignment="1" applyProtection="1">
      <alignment horizontal="left" vertical="center" wrapText="1"/>
      <protection locked="0"/>
    </xf>
    <xf numFmtId="4" fontId="5" fillId="11" borderId="16" xfId="17" applyNumberFormat="1" applyFont="1" applyFill="1" applyBorder="1" applyAlignment="1" applyProtection="1">
      <alignment horizontal="left" vertical="center" wrapText="1"/>
      <protection locked="0"/>
    </xf>
    <xf numFmtId="164" fontId="5" fillId="0" borderId="13" xfId="0" applyNumberFormat="1" applyFont="1" applyBorder="1" applyAlignment="1">
      <alignment horizontal="center" vertical="center" wrapText="1"/>
    </xf>
    <xf numFmtId="49" fontId="5" fillId="0" borderId="14" xfId="0" applyFont="1" applyBorder="1" applyAlignment="1">
      <alignment horizontal="center" vertical="center" wrapText="1"/>
    </xf>
    <xf numFmtId="49" fontId="5" fillId="0" borderId="16" xfId="0" applyFont="1" applyBorder="1" applyAlignment="1">
      <alignment horizontal="center" vertical="center" wrapText="1"/>
    </xf>
    <xf numFmtId="0" fontId="8" fillId="0" borderId="9" xfId="16" applyFont="1" applyBorder="1" applyAlignment="1">
      <alignment horizontal="left" vertical="center" wrapText="1" indent="1"/>
    </xf>
    <xf numFmtId="0" fontId="5" fillId="0" borderId="0" xfId="0" applyNumberFormat="1" applyFont="1" applyAlignment="1">
      <alignment horizontal="right" vertical="center" wrapText="1"/>
    </xf>
    <xf numFmtId="49" fontId="19" fillId="0" borderId="0" xfId="0" applyFont="1" applyAlignment="1">
      <alignment horizontal="center" vertical="top"/>
    </xf>
    <xf numFmtId="4" fontId="0" fillId="11" borderId="13" xfId="0" applyNumberFormat="1" applyFill="1" applyBorder="1" applyAlignment="1" applyProtection="1">
      <alignment horizontal="right" vertical="center" wrapText="1"/>
      <protection locked="0"/>
    </xf>
    <xf numFmtId="4" fontId="0" fillId="11" borderId="14" xfId="0" applyNumberFormat="1" applyFill="1" applyBorder="1" applyAlignment="1" applyProtection="1">
      <alignment horizontal="right" vertical="center" wrapText="1"/>
      <protection locked="0"/>
    </xf>
    <xf numFmtId="4" fontId="0" fillId="11" borderId="16" xfId="0" applyNumberFormat="1" applyFill="1" applyBorder="1" applyAlignment="1" applyProtection="1">
      <alignment horizontal="right" vertical="center" wrapText="1"/>
      <protection locked="0"/>
    </xf>
    <xf numFmtId="49" fontId="19" fillId="0" borderId="13" xfId="0" applyFont="1" applyBorder="1" applyAlignment="1">
      <alignment horizontal="center" vertical="center" wrapText="1"/>
    </xf>
    <xf numFmtId="49" fontId="19" fillId="0" borderId="14" xfId="0" applyFont="1" applyBorder="1" applyAlignment="1">
      <alignment horizontal="center" vertical="center" wrapText="1"/>
    </xf>
    <xf numFmtId="49" fontId="19" fillId="0" borderId="16" xfId="0" applyFont="1" applyBorder="1" applyAlignment="1">
      <alignment horizontal="center" vertical="center" wrapText="1"/>
    </xf>
    <xf numFmtId="49" fontId="0" fillId="0" borderId="0" xfId="0" applyAlignment="1">
      <alignment horizontal="left" vertical="top" wrapText="1"/>
    </xf>
    <xf numFmtId="49" fontId="39" fillId="0" borderId="0" xfId="0" applyFont="1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6" xfId="0" applyNumberFormat="1" applyBorder="1" applyAlignment="1">
      <alignment horizontal="center" vertical="center" wrapText="1"/>
    </xf>
    <xf numFmtId="0" fontId="5" fillId="11" borderId="1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Font="1" applyAlignment="1">
      <alignment horizontal="left" vertical="top" wrapText="1"/>
    </xf>
    <xf numFmtId="0" fontId="8" fillId="0" borderId="12" xfId="16" applyFont="1" applyBorder="1" applyAlignment="1">
      <alignment horizontal="left" vertical="center" wrapText="1" indent="1"/>
    </xf>
    <xf numFmtId="0" fontId="8" fillId="0" borderId="4" xfId="16" applyFont="1" applyBorder="1" applyAlignment="1">
      <alignment horizontal="left" vertical="center" wrapText="1" indent="1"/>
    </xf>
    <xf numFmtId="0" fontId="8" fillId="0" borderId="11" xfId="16" applyFont="1" applyBorder="1" applyAlignment="1">
      <alignment horizontal="left" vertical="center" wrapText="1" indent="1"/>
    </xf>
    <xf numFmtId="0" fontId="5" fillId="0" borderId="33" xfId="16" applyFont="1" applyBorder="1" applyAlignment="1">
      <alignment horizontal="left" vertical="center" wrapText="1" indent="1"/>
    </xf>
    <xf numFmtId="0" fontId="15" fillId="8" borderId="4" xfId="0" applyNumberFormat="1" applyFont="1" applyFill="1" applyBorder="1" applyAlignment="1">
      <alignment horizontal="center" vertical="center" wrapText="1"/>
    </xf>
    <xf numFmtId="49" fontId="5" fillId="12" borderId="20" xfId="0" applyFont="1" applyFill="1" applyBorder="1" applyAlignment="1">
      <alignment horizontal="center" vertical="center" wrapText="1"/>
    </xf>
    <xf numFmtId="49" fontId="5" fillId="12" borderId="19" xfId="0" applyFont="1" applyFill="1" applyBorder="1" applyAlignment="1">
      <alignment horizontal="center" vertical="center" wrapText="1"/>
    </xf>
    <xf numFmtId="49" fontId="5" fillId="12" borderId="35" xfId="0" applyFont="1" applyFill="1" applyBorder="1" applyAlignment="1">
      <alignment horizontal="center" vertical="center" wrapText="1"/>
    </xf>
    <xf numFmtId="49" fontId="5" fillId="12" borderId="4" xfId="17" applyNumberFormat="1" applyFont="1" applyFill="1" applyBorder="1" applyAlignment="1">
      <alignment horizontal="left" vertical="center" wrapText="1"/>
    </xf>
    <xf numFmtId="49" fontId="5" fillId="12" borderId="4" xfId="24" applyFont="1" applyFill="1" applyBorder="1" applyAlignment="1">
      <alignment horizontal="left" vertical="center" wrapText="1"/>
    </xf>
    <xf numFmtId="49" fontId="5" fillId="11" borderId="4" xfId="24" applyFont="1" applyFill="1" applyBorder="1" applyAlignment="1" applyProtection="1">
      <alignment horizontal="left" vertical="center" wrapText="1"/>
      <protection locked="0"/>
    </xf>
    <xf numFmtId="0" fontId="5" fillId="11" borderId="13" xfId="24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24" applyNumberFormat="1" applyFont="1" applyFill="1" applyBorder="1" applyAlignment="1" applyProtection="1">
      <alignment horizontal="left" vertical="center" wrapText="1"/>
      <protection locked="0"/>
    </xf>
    <xf numFmtId="49" fontId="5" fillId="12" borderId="13" xfId="17" applyNumberFormat="1" applyFont="1" applyFill="1" applyBorder="1">
      <alignment horizontal="center" vertical="center" wrapText="1"/>
    </xf>
    <xf numFmtId="49" fontId="5" fillId="12" borderId="14" xfId="17" applyNumberFormat="1" applyFont="1" applyFill="1" applyBorder="1">
      <alignment horizontal="center" vertical="center" wrapText="1"/>
    </xf>
    <xf numFmtId="49" fontId="5" fillId="12" borderId="16" xfId="17" applyNumberFormat="1" applyFont="1" applyFill="1" applyBorder="1">
      <alignment horizontal="center" vertical="center" wrapText="1"/>
    </xf>
    <xf numFmtId="49" fontId="5" fillId="0" borderId="12" xfId="17" applyNumberFormat="1" applyFont="1" applyBorder="1">
      <alignment horizontal="center" vertical="center" wrapText="1"/>
    </xf>
    <xf numFmtId="49" fontId="5" fillId="7" borderId="13" xfId="24" applyFont="1" applyFill="1" applyBorder="1" applyAlignment="1">
      <alignment horizontal="center" vertical="center" wrapText="1"/>
    </xf>
    <xf numFmtId="49" fontId="5" fillId="7" borderId="14" xfId="24" applyFont="1" applyFill="1" applyBorder="1" applyAlignment="1">
      <alignment horizontal="center" vertical="center" wrapText="1"/>
    </xf>
    <xf numFmtId="49" fontId="5" fillId="7" borderId="16" xfId="24" applyFont="1" applyFill="1" applyBorder="1" applyAlignment="1">
      <alignment horizontal="center" vertical="center" wrapText="1"/>
    </xf>
    <xf numFmtId="49" fontId="5" fillId="0" borderId="13" xfId="17" applyNumberFormat="1" applyFont="1" applyBorder="1">
      <alignment horizontal="center" vertical="center" wrapText="1"/>
    </xf>
    <xf numFmtId="49" fontId="5" fillId="0" borderId="14" xfId="17" applyNumberFormat="1" applyFont="1" applyBorder="1">
      <alignment horizontal="center" vertical="center" wrapText="1"/>
    </xf>
    <xf numFmtId="49" fontId="5" fillId="0" borderId="16" xfId="17" applyNumberFormat="1" applyFont="1" applyBorder="1">
      <alignment horizontal="center" vertical="center" wrapText="1"/>
    </xf>
    <xf numFmtId="49" fontId="5" fillId="12" borderId="13" xfId="24" applyFont="1" applyFill="1" applyBorder="1" applyAlignment="1">
      <alignment horizontal="left" vertical="center" wrapText="1"/>
    </xf>
    <xf numFmtId="49" fontId="5" fillId="12" borderId="14" xfId="24" applyFont="1" applyFill="1" applyBorder="1" applyAlignment="1">
      <alignment horizontal="left" vertical="center" wrapText="1"/>
    </xf>
    <xf numFmtId="49" fontId="5" fillId="12" borderId="16" xfId="24" applyFont="1" applyFill="1" applyBorder="1" applyAlignment="1">
      <alignment horizontal="left" vertical="center" wrapText="1"/>
    </xf>
    <xf numFmtId="4" fontId="16" fillId="11" borderId="13" xfId="0" applyNumberFormat="1" applyFont="1" applyFill="1" applyBorder="1" applyAlignment="1" applyProtection="1">
      <alignment horizontal="right" vertical="center" wrapText="1"/>
      <protection locked="0"/>
    </xf>
    <xf numFmtId="4" fontId="16" fillId="11" borderId="14" xfId="0" applyNumberFormat="1" applyFont="1" applyFill="1" applyBorder="1" applyAlignment="1" applyProtection="1">
      <alignment horizontal="right" vertical="center" wrapText="1"/>
      <protection locked="0"/>
    </xf>
    <xf numFmtId="4" fontId="16" fillId="11" borderId="16" xfId="0" applyNumberFormat="1" applyFont="1" applyFill="1" applyBorder="1" applyAlignment="1" applyProtection="1">
      <alignment horizontal="right" vertical="center" wrapText="1"/>
      <protection locked="0"/>
    </xf>
    <xf numFmtId="0" fontId="34" fillId="0" borderId="0" xfId="27" applyFont="1" applyAlignment="1">
      <alignment horizontal="left" vertical="top" wrapText="1"/>
    </xf>
    <xf numFmtId="0" fontId="23" fillId="0" borderId="0" xfId="27" applyFont="1" applyAlignment="1">
      <alignment horizontal="left" vertical="center" wrapText="1"/>
    </xf>
    <xf numFmtId="0" fontId="23" fillId="0" borderId="0" xfId="27" applyFont="1" applyAlignment="1">
      <alignment vertical="top" wrapText="1"/>
    </xf>
    <xf numFmtId="0" fontId="34" fillId="0" borderId="0" xfId="27" applyFont="1" applyAlignment="1">
      <alignment vertical="top" wrapText="1"/>
    </xf>
    <xf numFmtId="49" fontId="39" fillId="0" borderId="0" xfId="24" applyFont="1" applyAlignment="1">
      <alignment horizontal="center" vertical="center" textRotation="90" wrapText="1"/>
    </xf>
    <xf numFmtId="0" fontId="39" fillId="0" borderId="0" xfId="0" applyNumberFormat="1" applyFont="1" applyAlignment="1">
      <alignment horizontal="center" vertical="center" wrapText="1"/>
    </xf>
    <xf numFmtId="49" fontId="0" fillId="0" borderId="4" xfId="0" applyBorder="1" applyAlignment="1">
      <alignment horizontal="center" vertical="top"/>
    </xf>
    <xf numFmtId="49" fontId="16" fillId="0" borderId="13" xfId="0" applyFont="1" applyBorder="1" applyAlignment="1" applyProtection="1">
      <alignment horizontal="center" vertical="center" wrapText="1"/>
      <protection locked="0"/>
    </xf>
    <xf numFmtId="49" fontId="16" fillId="0" borderId="14" xfId="0" applyFont="1" applyBorder="1" applyAlignment="1" applyProtection="1">
      <alignment horizontal="center" vertical="center" wrapText="1"/>
      <protection locked="0"/>
    </xf>
    <xf numFmtId="49" fontId="16" fillId="0" borderId="16" xfId="0" applyFont="1" applyBorder="1" applyAlignment="1" applyProtection="1">
      <alignment horizontal="center" vertical="center" wrapText="1"/>
      <protection locked="0"/>
    </xf>
    <xf numFmtId="49" fontId="0" fillId="0" borderId="12" xfId="0" applyBorder="1" applyAlignment="1">
      <alignment horizontal="center" vertical="top"/>
    </xf>
  </cellXfs>
  <cellStyles count="60">
    <cellStyle name=" 1" xfId="2" xr:uid="{00000000-0005-0000-0000-000030000000}"/>
    <cellStyle name=" 1 2" xfId="3" xr:uid="{00000000-0005-0000-0000-000031000000}"/>
    <cellStyle name=" 1_Stage1" xfId="2" xr:uid="{00000000-0005-0000-0000-000032000000}"/>
    <cellStyle name="_Model_RAB Мой_PR.PROG.WARM.NOTCOMBI.2012.2.16_v1.4(04.04.11) " xfId="4" xr:uid="{00000000-0005-0000-0000-000033000000}"/>
    <cellStyle name="_Model_RAB Мой_Книга2_PR.PROG.WARM.NOTCOMBI.2012.2.16_v1.4(04.04.11) " xfId="4" xr:uid="{00000000-0005-0000-0000-000034000000}"/>
    <cellStyle name="_Model_RAB_MRSK_svod_PR.PROG.WARM.NOTCOMBI.2012.2.16_v1.4(04.04.11) " xfId="4" xr:uid="{00000000-0005-0000-0000-000035000000}"/>
    <cellStyle name="_Model_RAB_MRSK_svod_Книга2_PR.PROG.WARM.NOTCOMBI.2012.2.16_v1.4(04.04.11) " xfId="4" xr:uid="{00000000-0005-0000-0000-000036000000}"/>
    <cellStyle name="_МОДЕЛЬ_1 (2)_PR.PROG.WARM.NOTCOMBI.2012.2.16_v1.4(04.04.11) " xfId="4" xr:uid="{00000000-0005-0000-0000-000037000000}"/>
    <cellStyle name="_МОДЕЛЬ_1 (2)_Книга2_PR.PROG.WARM.NOTCOMBI.2012.2.16_v1.4(04.04.11) " xfId="4" xr:uid="{00000000-0005-0000-0000-000038000000}"/>
    <cellStyle name="_пр 5 тариф RAB_PR.PROG.WARM.NOTCOMBI.2012.2.16_v1.4(04.04.11) " xfId="4" xr:uid="{00000000-0005-0000-0000-000039000000}"/>
    <cellStyle name="_пр 5 тариф RAB_Книга2_PR.PROG.WARM.NOTCOMBI.2012.2.16_v1.4(04.04.11) " xfId="4" xr:uid="{00000000-0005-0000-0000-00003A000000}"/>
    <cellStyle name="_Расчет RAB_22072008_PR.PROG.WARM.NOTCOMBI.2012.2.16_v1.4(04.04.11) " xfId="4" xr:uid="{00000000-0005-0000-0000-00003B000000}"/>
    <cellStyle name="_Расчет RAB_22072008_Книга2_PR.PROG.WARM.NOTCOMBI.2012.2.16_v1.4(04.04.11) " xfId="4" xr:uid="{00000000-0005-0000-0000-00003C000000}"/>
    <cellStyle name="_Расчет RAB_Лен и МОЭСК_с 2010 года_14.04.2009_со сглаж_version 3.0_без ФСК_PR.PROG.WARM.NOTCOMBI.2012.2.16_v1.4(04.04.11) " xfId="4" xr:uid="{00000000-0005-0000-0000-00003D000000}"/>
    <cellStyle name="_Расчет RAB_Лен и МОЭСК_с 2010 года_14.04.2009_со сглаж_version 3.0_без ФСК_Книга2_PR.PROG.WARM.NOTCOMBI.2012.2.16_v1.4(04.04.11) " xfId="4" xr:uid="{00000000-0005-0000-0000-00003E000000}"/>
    <cellStyle name="currency1" xfId="5" xr:uid="{00000000-0005-0000-0000-00003F000000}"/>
    <cellStyle name="Currency2" xfId="6" xr:uid="{00000000-0005-0000-0000-000040000000}"/>
    <cellStyle name="currency3" xfId="7" xr:uid="{00000000-0005-0000-0000-000041000000}"/>
    <cellStyle name="currency4" xfId="8" xr:uid="{00000000-0005-0000-0000-000042000000}"/>
    <cellStyle name="Followed Hyperlink" xfId="9" xr:uid="{00000000-0005-0000-0000-000043000000}"/>
    <cellStyle name="Header 3" xfId="10" xr:uid="{00000000-0005-0000-0000-000044000000}"/>
    <cellStyle name="normal" xfId="1" xr:uid="{00000000-0005-0000-0000-000029000000}"/>
    <cellStyle name="Normal1" xfId="11" xr:uid="{00000000-0005-0000-0000-000046000000}"/>
    <cellStyle name="Normal2" xfId="6" xr:uid="{00000000-0005-0000-0000-000047000000}"/>
    <cellStyle name="Percent1" xfId="6" xr:uid="{00000000-0005-0000-0000-000048000000}"/>
    <cellStyle name="Title 4" xfId="12" xr:uid="{00000000-0005-0000-0000-000049000000}"/>
    <cellStyle name="Гиперссылка" xfId="13" builtinId="8"/>
    <cellStyle name="Гиперссылка 2" xfId="14" xr:uid="{00000000-0005-0000-0000-00004A000000}"/>
    <cellStyle name="Гиперссылка 2 2" xfId="15" xr:uid="{00000000-0005-0000-0000-00004B000000}"/>
    <cellStyle name="Гиперссылка 4" xfId="13" xr:uid="{00000000-0005-0000-0000-00004C000000}"/>
    <cellStyle name="Заголовок" xfId="16" xr:uid="{00000000-0005-0000-0000-00004D000000}"/>
    <cellStyle name="ЗаголовокСтолбца" xfId="17" xr:uid="{00000000-0005-0000-0000-00004E000000}"/>
    <cellStyle name="Обычный" xfId="0" builtinId="0"/>
    <cellStyle name="Обычный 10" xfId="18" xr:uid="{00000000-0005-0000-0000-00004F000000}"/>
    <cellStyle name="Обычный 12 2" xfId="19" xr:uid="{00000000-0005-0000-0000-000050000000}"/>
    <cellStyle name="Обычный 13" xfId="20" xr:uid="{00000000-0005-0000-0000-000051000000}"/>
    <cellStyle name="Обычный 14 8" xfId="21" xr:uid="{00000000-0005-0000-0000-000052000000}"/>
    <cellStyle name="Обычный 15" xfId="22" xr:uid="{00000000-0005-0000-0000-000053000000}"/>
    <cellStyle name="Обычный 2" xfId="21" xr:uid="{00000000-0005-0000-0000-000054000000}"/>
    <cellStyle name="Обычный 2 10 2" xfId="21" xr:uid="{00000000-0005-0000-0000-000055000000}"/>
    <cellStyle name="Обычный 2 2" xfId="23" xr:uid="{00000000-0005-0000-0000-000056000000}"/>
    <cellStyle name="Обычный 3" xfId="18" xr:uid="{00000000-0005-0000-0000-000057000000}"/>
    <cellStyle name="Обычный 3 2" xfId="24" xr:uid="{00000000-0005-0000-0000-000058000000}"/>
    <cellStyle name="Обычный 3 3" xfId="25" xr:uid="{00000000-0005-0000-0000-000059000000}"/>
    <cellStyle name="Обычный 3 3 2" xfId="25" xr:uid="{00000000-0005-0000-0000-00005A000000}"/>
    <cellStyle name="Обычный 4" xfId="24" xr:uid="{00000000-0005-0000-0000-00005B000000}"/>
    <cellStyle name="Обычный 5" xfId="24" xr:uid="{00000000-0005-0000-0000-00005C000000}"/>
    <cellStyle name="Обычный 6" xfId="26" xr:uid="{00000000-0005-0000-0000-00005D000000}"/>
    <cellStyle name="Обычный 7" xfId="26" xr:uid="{00000000-0005-0000-0000-00005E000000}"/>
    <cellStyle name="Обычный 8" xfId="26" xr:uid="{00000000-0005-0000-0000-00005F000000}"/>
    <cellStyle name="Обычный 9" xfId="26" xr:uid="{00000000-0005-0000-0000-000060000000}"/>
    <cellStyle name="Обычный_JKH.OPEN.INFO.HVS(v3.5)_цены161210" xfId="19" xr:uid="{00000000-0005-0000-0000-000061000000}"/>
    <cellStyle name="Обычный_JKH.OPEN.INFO.PRICE.VO_v4.0(10.02.11)" xfId="18" xr:uid="{00000000-0005-0000-0000-000062000000}"/>
    <cellStyle name="Обычный_MINENERGO.340.PRIL79(v0.1)" xfId="21" xr:uid="{00000000-0005-0000-0000-000063000000}"/>
    <cellStyle name="Обычный_PREDEL.JKH.2010(v1.3)" xfId="18" xr:uid="{00000000-0005-0000-0000-000064000000}"/>
    <cellStyle name="Обычный_razrabotka_sablonov_po_WKU" xfId="21" xr:uid="{00000000-0005-0000-0000-000065000000}"/>
    <cellStyle name="Обычный_SIMPLE_1_massive2" xfId="27" xr:uid="{00000000-0005-0000-0000-000066000000}"/>
    <cellStyle name="Обычный_ЖКУ_проект3" xfId="21" xr:uid="{00000000-0005-0000-0000-000067000000}"/>
    <cellStyle name="Обычный_Мониторинг инвестиций" xfId="21" xr:uid="{00000000-0005-0000-0000-000068000000}"/>
    <cellStyle name="Обычный_Шаблон по источникам для Модуля Реестр (2)" xfId="19" xr:uid="{00000000-0005-0000-0000-00006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>
      <xdr:nvPicPr>
        <xdr:cNvPr id="2" name="UNFREEZE_PANES" descr="update_org.png" hidden="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bayushkina@greenpark57.ru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zakupki.gov.ru/epz/orderplan/purchase-plan/card/common-info.html?id=963747&amp;infoId=8431372" TargetMode="External"/><Relationship Id="rId2" Type="http://schemas.openxmlformats.org/officeDocument/2006/relationships/hyperlink" Target="https://zakupki.gov.ru/" TargetMode="External"/><Relationship Id="rId1" Type="http://schemas.openxmlformats.org/officeDocument/2006/relationships/hyperlink" Target="https://zakupki.gov.ru/epz/orderclause/card/documents.html?orderClauseInfoId=768670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zakupki.gov.ru/epz/contractfz223/search/results.html?searchString=5753062527&amp;morphology=on&amp;search-filter=%D0%94%D0%B0%D1%82%D0%B5+%D1%80%D0%B0%D0%B7%D0%BC%D0%B5%D1%89%D0%B5%D0%BD%D0%B8%D1%8F&amp;statuses_0=on&amp;statuses=0&amp;currencyId=-1&amp;sortBy=BY_UPDATE_DATE&amp;pageNumber=1&amp;sortDirection=false&amp;recordsPerPage=_10&amp;showLotsInfoHidden=false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36726-0FEA-27F4-94D5-3A7A9BA781D7}">
  <dimension ref="A1:AB21"/>
  <sheetViews>
    <sheetView showGridLines="0" showRowColHeaders="0" workbookViewId="0"/>
  </sheetViews>
  <sheetFormatPr defaultColWidth="11" defaultRowHeight="12.75" customHeight="1"/>
  <cols>
    <col min="1" max="1" width="5.42578125" style="403" customWidth="1"/>
    <col min="2" max="2" width="9.140625" style="403" customWidth="1"/>
    <col min="3" max="3" width="16.42578125" style="403" customWidth="1"/>
    <col min="4" max="25" width="6.28515625" style="403" customWidth="1"/>
    <col min="26" max="28" width="11" style="403"/>
  </cols>
  <sheetData>
    <row r="1" spans="1:28" ht="15.75" customHeight="1">
      <c r="A1" s="351"/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3"/>
      <c r="Z1" s="352"/>
      <c r="AA1" s="354" t="s">
        <v>0</v>
      </c>
      <c r="AB1" s="352"/>
    </row>
    <row r="2" spans="1:28" ht="17.25" customHeight="1">
      <c r="A2" s="352"/>
      <c r="B2" s="430" t="s">
        <v>1</v>
      </c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355"/>
      <c r="R2" s="355"/>
      <c r="S2" s="355"/>
      <c r="T2" s="355"/>
      <c r="U2" s="355"/>
      <c r="V2" s="356"/>
      <c r="W2" s="355"/>
      <c r="X2" s="355"/>
      <c r="Y2" s="353"/>
      <c r="Z2" s="352"/>
      <c r="AA2" s="354"/>
      <c r="AB2" s="352"/>
    </row>
    <row r="3" spans="1:28" ht="15.75" customHeight="1">
      <c r="A3" s="352"/>
      <c r="B3" s="431" t="s">
        <v>2</v>
      </c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356"/>
      <c r="R3" s="356"/>
      <c r="S3" s="355"/>
      <c r="T3" s="355"/>
      <c r="U3" s="355"/>
      <c r="V3" s="356"/>
      <c r="W3" s="356"/>
      <c r="X3" s="356"/>
      <c r="Y3" s="356"/>
      <c r="Z3" s="352"/>
      <c r="AA3" s="354"/>
      <c r="AB3" s="352"/>
    </row>
    <row r="4" spans="1:28" ht="17.25" customHeight="1">
      <c r="A4" s="352"/>
      <c r="B4" s="357"/>
      <c r="C4" s="352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2"/>
      <c r="AA4" s="354"/>
      <c r="AB4" s="352"/>
    </row>
    <row r="5" spans="1:28" ht="33.75" customHeight="1">
      <c r="A5" s="358"/>
      <c r="B5" s="432" t="s">
        <v>3</v>
      </c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4"/>
      <c r="Z5" s="358"/>
      <c r="AA5" s="354"/>
      <c r="AB5" s="358"/>
    </row>
    <row r="6" spans="1:28" ht="15" customHeight="1">
      <c r="A6" s="359"/>
      <c r="B6" s="422" t="s">
        <v>4</v>
      </c>
      <c r="C6" s="425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1"/>
      <c r="Z6" s="362"/>
      <c r="AA6" s="363"/>
      <c r="AB6" s="363"/>
    </row>
    <row r="7" spans="1:28" ht="15" customHeight="1">
      <c r="A7" s="359"/>
      <c r="B7" s="422"/>
      <c r="C7" s="425"/>
      <c r="D7" s="360"/>
      <c r="E7" s="360"/>
      <c r="F7" s="364"/>
      <c r="G7" s="364"/>
      <c r="H7" s="364"/>
      <c r="I7" s="364"/>
      <c r="J7" s="364"/>
      <c r="K7" s="364"/>
      <c r="L7" s="364"/>
      <c r="M7" s="364"/>
      <c r="N7" s="364"/>
      <c r="O7" s="360"/>
      <c r="P7" s="364"/>
      <c r="Q7" s="364"/>
      <c r="R7" s="364"/>
      <c r="S7" s="364"/>
      <c r="T7" s="364"/>
      <c r="U7" s="364"/>
      <c r="V7" s="364"/>
      <c r="W7" s="364"/>
      <c r="X7" s="364"/>
      <c r="Y7" s="361"/>
      <c r="Z7" s="362"/>
      <c r="AA7" s="363"/>
      <c r="AB7" s="363"/>
    </row>
    <row r="8" spans="1:28" ht="15" customHeight="1">
      <c r="A8" s="359"/>
      <c r="B8" s="422"/>
      <c r="C8" s="425"/>
      <c r="D8" s="365"/>
      <c r="E8" s="366" t="s">
        <v>5</v>
      </c>
      <c r="F8" s="435" t="s">
        <v>6</v>
      </c>
      <c r="G8" s="424"/>
      <c r="H8" s="424"/>
      <c r="I8" s="424"/>
      <c r="J8" s="424"/>
      <c r="K8" s="424"/>
      <c r="L8" s="424"/>
      <c r="M8" s="424"/>
      <c r="N8" s="365"/>
      <c r="O8" s="367" t="s">
        <v>5</v>
      </c>
      <c r="P8" s="436" t="s">
        <v>7</v>
      </c>
      <c r="Q8" s="437"/>
      <c r="R8" s="437"/>
      <c r="S8" s="437"/>
      <c r="T8" s="437"/>
      <c r="U8" s="437"/>
      <c r="V8" s="437"/>
      <c r="W8" s="437"/>
      <c r="X8" s="437"/>
      <c r="Y8" s="361"/>
      <c r="Z8" s="362"/>
      <c r="AA8" s="363"/>
      <c r="AB8" s="363"/>
    </row>
    <row r="9" spans="1:28" ht="15" customHeight="1">
      <c r="A9" s="359"/>
      <c r="B9" s="422"/>
      <c r="C9" s="425"/>
      <c r="D9" s="365"/>
      <c r="E9" s="368" t="s">
        <v>5</v>
      </c>
      <c r="F9" s="435" t="s">
        <v>8</v>
      </c>
      <c r="G9" s="424"/>
      <c r="H9" s="424"/>
      <c r="I9" s="424"/>
      <c r="J9" s="424"/>
      <c r="K9" s="424"/>
      <c r="L9" s="424"/>
      <c r="M9" s="424"/>
      <c r="N9" s="365"/>
      <c r="O9" s="369" t="s">
        <v>5</v>
      </c>
      <c r="P9" s="436" t="s">
        <v>9</v>
      </c>
      <c r="Q9" s="437"/>
      <c r="R9" s="437"/>
      <c r="S9" s="437"/>
      <c r="T9" s="437"/>
      <c r="U9" s="437"/>
      <c r="V9" s="437"/>
      <c r="W9" s="437"/>
      <c r="X9" s="437"/>
      <c r="Y9" s="361"/>
      <c r="Z9" s="362"/>
      <c r="AA9" s="363"/>
      <c r="AB9" s="363"/>
    </row>
    <row r="10" spans="1:28" ht="30" customHeight="1">
      <c r="A10" s="359"/>
      <c r="B10" s="422"/>
      <c r="C10" s="423"/>
      <c r="D10" s="370"/>
      <c r="E10" s="371"/>
      <c r="F10" s="364"/>
      <c r="G10" s="364"/>
      <c r="H10" s="364"/>
      <c r="I10" s="364"/>
      <c r="J10" s="364"/>
      <c r="K10" s="364"/>
      <c r="L10" s="364"/>
      <c r="M10" s="364"/>
      <c r="N10" s="364"/>
      <c r="O10" s="371"/>
      <c r="P10" s="364"/>
      <c r="Q10" s="364"/>
      <c r="R10" s="364"/>
      <c r="S10" s="364"/>
      <c r="T10" s="364"/>
      <c r="U10" s="364"/>
      <c r="V10" s="364"/>
      <c r="W10" s="364"/>
      <c r="X10" s="364"/>
      <c r="Y10" s="361"/>
      <c r="Z10" s="362"/>
      <c r="AA10" s="363"/>
      <c r="AB10" s="363"/>
    </row>
    <row r="11" spans="1:28" ht="19.5" customHeight="1">
      <c r="A11" s="359"/>
      <c r="B11" s="1" t="s">
        <v>10</v>
      </c>
      <c r="C11" s="421"/>
      <c r="D11" s="365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2"/>
      <c r="P11" s="372"/>
      <c r="Q11" s="372"/>
      <c r="R11" s="372"/>
      <c r="S11" s="372"/>
      <c r="T11" s="372"/>
      <c r="U11" s="372"/>
      <c r="V11" s="372"/>
      <c r="W11" s="372"/>
      <c r="X11" s="372"/>
      <c r="Y11" s="361"/>
      <c r="Z11" s="362"/>
      <c r="AA11" s="363"/>
      <c r="AB11" s="363"/>
    </row>
    <row r="12" spans="1:28" ht="69" customHeight="1">
      <c r="A12" s="359"/>
      <c r="B12" s="422"/>
      <c r="C12" s="423"/>
      <c r="D12" s="373"/>
      <c r="E12" s="424" t="s">
        <v>11</v>
      </c>
      <c r="F12" s="424"/>
      <c r="G12" s="424"/>
      <c r="H12" s="424"/>
      <c r="I12" s="424"/>
      <c r="J12" s="424"/>
      <c r="K12" s="424"/>
      <c r="L12" s="424"/>
      <c r="M12" s="424"/>
      <c r="N12" s="424"/>
      <c r="O12" s="424"/>
      <c r="P12" s="424"/>
      <c r="Q12" s="424"/>
      <c r="R12" s="424"/>
      <c r="S12" s="424"/>
      <c r="T12" s="424"/>
      <c r="U12" s="424"/>
      <c r="V12" s="424"/>
      <c r="W12" s="424"/>
      <c r="X12" s="424"/>
      <c r="Y12" s="361"/>
      <c r="Z12" s="362"/>
      <c r="AA12" s="363"/>
      <c r="AB12" s="363"/>
    </row>
    <row r="13" spans="1:28" ht="15" customHeight="1">
      <c r="A13" s="359"/>
      <c r="B13" s="1" t="s">
        <v>12</v>
      </c>
      <c r="C13" s="421"/>
      <c r="D13" s="360"/>
      <c r="E13" s="372"/>
      <c r="F13" s="372"/>
      <c r="G13" s="372"/>
      <c r="H13" s="372"/>
      <c r="I13" s="372"/>
      <c r="J13" s="372"/>
      <c r="K13" s="372"/>
      <c r="L13" s="372"/>
      <c r="M13" s="372"/>
      <c r="N13" s="372"/>
      <c r="O13" s="372"/>
      <c r="P13" s="372"/>
      <c r="Q13" s="372"/>
      <c r="R13" s="372"/>
      <c r="S13" s="372"/>
      <c r="T13" s="372"/>
      <c r="U13" s="372"/>
      <c r="V13" s="372"/>
      <c r="W13" s="372"/>
      <c r="X13" s="372"/>
      <c r="Y13" s="361"/>
      <c r="Z13" s="362"/>
      <c r="AA13" s="363"/>
      <c r="AB13" s="363"/>
    </row>
    <row r="14" spans="1:28" ht="57" customHeight="1">
      <c r="A14" s="359"/>
      <c r="B14" s="422"/>
      <c r="C14" s="425"/>
      <c r="D14" s="365"/>
      <c r="E14" s="428" t="s">
        <v>13</v>
      </c>
      <c r="F14" s="428"/>
      <c r="G14" s="428"/>
      <c r="H14" s="428"/>
      <c r="I14" s="428"/>
      <c r="J14" s="428"/>
      <c r="K14" s="428"/>
      <c r="L14" s="428"/>
      <c r="M14" s="428"/>
      <c r="N14" s="428"/>
      <c r="O14" s="428"/>
      <c r="P14" s="428"/>
      <c r="Q14" s="428"/>
      <c r="R14" s="428"/>
      <c r="S14" s="428"/>
      <c r="T14" s="428"/>
      <c r="U14" s="428"/>
      <c r="V14" s="428"/>
      <c r="W14" s="428"/>
      <c r="X14" s="428"/>
      <c r="Y14" s="361"/>
      <c r="Z14" s="362"/>
      <c r="AA14" s="363"/>
      <c r="AB14" s="363"/>
    </row>
    <row r="15" spans="1:28" ht="16.5" customHeight="1">
      <c r="A15" s="359"/>
      <c r="B15" s="426"/>
      <c r="C15" s="427"/>
      <c r="D15" s="374"/>
      <c r="E15" s="375"/>
      <c r="F15" s="375"/>
      <c r="G15" s="375"/>
      <c r="H15" s="375"/>
      <c r="I15" s="375"/>
      <c r="J15" s="375"/>
      <c r="K15" s="375"/>
      <c r="L15" s="375"/>
      <c r="M15" s="375"/>
      <c r="N15" s="375"/>
      <c r="O15" s="375"/>
      <c r="P15" s="375"/>
      <c r="Q15" s="375"/>
      <c r="R15" s="375"/>
      <c r="S15" s="375"/>
      <c r="T15" s="375"/>
      <c r="U15" s="375"/>
      <c r="V15" s="375"/>
      <c r="W15" s="375"/>
      <c r="X15" s="375"/>
      <c r="Y15" s="376"/>
      <c r="Z15" s="362"/>
      <c r="AA15" s="377"/>
      <c r="AB15" s="363"/>
    </row>
    <row r="16" spans="1:28" ht="95.25" customHeight="1">
      <c r="A16" s="352"/>
      <c r="B16" s="428"/>
      <c r="C16" s="429"/>
      <c r="D16" s="429"/>
      <c r="E16" s="429"/>
      <c r="F16" s="429"/>
      <c r="G16" s="429"/>
      <c r="H16" s="429"/>
      <c r="I16" s="429"/>
      <c r="J16" s="429"/>
      <c r="K16" s="429"/>
      <c r="L16" s="429"/>
      <c r="M16" s="429"/>
      <c r="N16" s="429"/>
      <c r="O16" s="429"/>
      <c r="P16" s="429"/>
      <c r="Q16" s="429"/>
      <c r="R16" s="429"/>
      <c r="S16" s="429"/>
      <c r="T16" s="429"/>
      <c r="U16" s="429"/>
      <c r="V16" s="429"/>
      <c r="W16" s="429"/>
      <c r="X16" s="429"/>
      <c r="Y16" s="429"/>
      <c r="Z16" s="352"/>
      <c r="AA16" s="354"/>
      <c r="AB16" s="352"/>
    </row>
    <row r="17" spans="1:28" ht="14.25" customHeight="1">
      <c r="A17" s="352"/>
      <c r="B17" s="352"/>
      <c r="C17" s="352"/>
      <c r="D17" s="352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353"/>
      <c r="Z17" s="352"/>
      <c r="AA17" s="354"/>
      <c r="AB17" s="352"/>
    </row>
    <row r="18" spans="1:28" ht="14.25" customHeight="1">
      <c r="A18" s="352"/>
      <c r="B18" s="352"/>
      <c r="C18" s="352"/>
      <c r="D18" s="352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353"/>
      <c r="Z18" s="352"/>
      <c r="AA18" s="354"/>
      <c r="AB18" s="352"/>
    </row>
    <row r="19" spans="1:28" ht="14.25" customHeight="1">
      <c r="A19" s="352"/>
      <c r="B19" s="352"/>
      <c r="C19" s="352"/>
      <c r="D19" s="352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353"/>
      <c r="Z19" s="352"/>
      <c r="AA19" s="354"/>
      <c r="AB19" s="352"/>
    </row>
    <row r="20" spans="1:28" ht="14.25" customHeight="1">
      <c r="A20" s="352"/>
      <c r="B20" s="352"/>
      <c r="C20" s="352"/>
      <c r="D20" s="352"/>
      <c r="E20" s="352"/>
      <c r="F20" s="352"/>
      <c r="G20" s="352"/>
      <c r="H20" s="352"/>
      <c r="I20" s="352"/>
      <c r="J20" s="352"/>
      <c r="K20" s="352"/>
      <c r="L20" s="352"/>
      <c r="M20" s="352"/>
      <c r="N20" s="352"/>
      <c r="O20" s="352"/>
      <c r="P20" s="352"/>
      <c r="Q20" s="352"/>
      <c r="R20" s="352"/>
      <c r="S20" s="352"/>
      <c r="T20" s="352"/>
      <c r="U20" s="352"/>
      <c r="V20" s="352"/>
      <c r="W20" s="352"/>
      <c r="X20" s="352"/>
      <c r="Y20" s="353"/>
      <c r="Z20" s="352"/>
      <c r="AA20" s="354"/>
      <c r="AB20" s="352"/>
    </row>
    <row r="21" spans="1:28" ht="14.25" customHeight="1">
      <c r="A21" s="352"/>
      <c r="B21" s="352"/>
      <c r="C21" s="352"/>
      <c r="D21" s="352"/>
      <c r="E21" s="352"/>
      <c r="F21" s="352"/>
      <c r="G21" s="352"/>
      <c r="H21" s="352"/>
      <c r="I21" s="352"/>
      <c r="J21" s="352"/>
      <c r="K21" s="352"/>
      <c r="L21" s="352"/>
      <c r="M21" s="352"/>
      <c r="N21" s="352"/>
      <c r="O21" s="352"/>
      <c r="P21" s="352"/>
      <c r="Q21" s="352"/>
      <c r="R21" s="352"/>
      <c r="S21" s="352"/>
      <c r="T21" s="352"/>
      <c r="U21" s="352"/>
      <c r="V21" s="352"/>
      <c r="W21" s="352"/>
      <c r="X21" s="352"/>
      <c r="Y21" s="353"/>
      <c r="Z21" s="352"/>
      <c r="AA21" s="354"/>
      <c r="AB21" s="352"/>
    </row>
  </sheetData>
  <sheetProtection formatColumns="0" formatRows="0" insertRows="0" deleteColumns="0" deleteRows="0" sort="0" autoFilter="0"/>
  <mergeCells count="13">
    <mergeCell ref="B2:P2"/>
    <mergeCell ref="B3:P3"/>
    <mergeCell ref="B5:Y5"/>
    <mergeCell ref="B6:C10"/>
    <mergeCell ref="F8:M8"/>
    <mergeCell ref="P8:X8"/>
    <mergeCell ref="F9:M9"/>
    <mergeCell ref="P9:X9"/>
    <mergeCell ref="B11:C12"/>
    <mergeCell ref="E12:X12"/>
    <mergeCell ref="B13:C15"/>
    <mergeCell ref="E14:X14"/>
    <mergeCell ref="B16:Y16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EE28D-7C42-E082-181A-F7F750B93433}">
  <sheetPr>
    <tabColor rgb="FFCCCCFF"/>
    <pageSetUpPr fitToPage="1"/>
  </sheetPr>
  <dimension ref="A1:V15"/>
  <sheetViews>
    <sheetView showGridLines="0" topLeftCell="C6" zoomScale="90" workbookViewId="0"/>
  </sheetViews>
  <sheetFormatPr defaultColWidth="9.140625" defaultRowHeight="15" customHeight="1"/>
  <cols>
    <col min="1" max="2" width="9.140625" style="8" hidden="1"/>
    <col min="3" max="3" width="3.7109375" style="28" customWidth="1"/>
    <col min="4" max="4" width="6.28515625" style="8" customWidth="1"/>
    <col min="5" max="5" width="73.7109375" style="8" customWidth="1"/>
    <col min="6" max="6" width="12.85546875" style="8" hidden="1" customWidth="1"/>
    <col min="7" max="21" width="9.140625" style="8"/>
    <col min="22" max="22" width="9.140625" style="82"/>
  </cols>
  <sheetData>
    <row r="1" spans="3:22" s="8" customFormat="1" ht="15" hidden="1" customHeight="1">
      <c r="C1" s="28"/>
      <c r="V1" s="82"/>
    </row>
    <row r="2" spans="3:22" s="8" customFormat="1" ht="15" hidden="1" customHeight="1">
      <c r="C2" s="28"/>
      <c r="V2" s="82"/>
    </row>
    <row r="3" spans="3:22" s="8" customFormat="1" ht="15" hidden="1" customHeight="1">
      <c r="C3" s="28"/>
      <c r="V3" s="82"/>
    </row>
    <row r="4" spans="3:22" s="8" customFormat="1" ht="15" hidden="1" customHeight="1">
      <c r="C4" s="28"/>
      <c r="V4" s="82"/>
    </row>
    <row r="5" spans="3:22" s="8" customFormat="1" ht="15" hidden="1" customHeight="1">
      <c r="C5" s="28"/>
      <c r="V5" s="82"/>
    </row>
    <row r="6" spans="3:22" s="223" customFormat="1" ht="5.25" customHeight="1">
      <c r="C6" s="224"/>
    </row>
    <row r="7" spans="3:22" s="8" customFormat="1" ht="27.75" customHeight="1">
      <c r="C7" s="28"/>
      <c r="D7" s="567" t="s">
        <v>211</v>
      </c>
      <c r="E7" s="568"/>
      <c r="F7" s="569"/>
      <c r="V7" s="82"/>
    </row>
    <row r="8" spans="3:22" s="223" customFormat="1" ht="5.25" customHeight="1">
      <c r="C8" s="224"/>
    </row>
    <row r="9" spans="3:22" s="8" customFormat="1" ht="36" customHeight="1">
      <c r="C9" s="28"/>
      <c r="D9" s="30" t="s">
        <v>58</v>
      </c>
      <c r="E9" s="29" t="s">
        <v>212</v>
      </c>
      <c r="F9" s="29" t="s">
        <v>213</v>
      </c>
      <c r="V9" s="82"/>
    </row>
    <row r="10" spans="3:22" s="8" customFormat="1" ht="11.25" hidden="1" customHeight="1">
      <c r="C10" s="28"/>
      <c r="D10" s="43" t="s">
        <v>63</v>
      </c>
      <c r="E10" s="43" t="s">
        <v>64</v>
      </c>
      <c r="F10" s="43" t="s">
        <v>65</v>
      </c>
      <c r="I10" s="3"/>
      <c r="J10" s="3"/>
      <c r="V10" s="82"/>
    </row>
    <row r="11" spans="3:22" s="8" customFormat="1" ht="15" hidden="1" customHeight="1">
      <c r="C11" s="28"/>
      <c r="D11" s="96">
        <v>0</v>
      </c>
      <c r="E11" s="97"/>
      <c r="F11" s="95"/>
      <c r="V11" s="82"/>
    </row>
    <row r="12" spans="3:22" s="8" customFormat="1" ht="15" customHeight="1">
      <c r="C12" s="26"/>
      <c r="D12" s="77">
        <v>1</v>
      </c>
      <c r="E12" s="177"/>
      <c r="F12" s="349"/>
      <c r="I12" s="3"/>
      <c r="J12" s="3"/>
      <c r="V12" s="82"/>
    </row>
    <row r="13" spans="3:22" s="8" customFormat="1" ht="15" customHeight="1">
      <c r="C13" s="28"/>
      <c r="D13" s="98"/>
      <c r="E13" s="99" t="s">
        <v>209</v>
      </c>
      <c r="F13" s="99"/>
      <c r="V13" s="82"/>
    </row>
    <row r="14" spans="3:22" s="8" customFormat="1" ht="11.25" customHeight="1">
      <c r="C14" s="28"/>
      <c r="V14" s="82"/>
    </row>
    <row r="15" spans="3:22" s="8" customFormat="1" ht="15" customHeight="1">
      <c r="C15" s="28"/>
      <c r="D15" s="69"/>
      <c r="E15" s="47"/>
      <c r="F15" s="47"/>
      <c r="G15" s="47"/>
      <c r="H15" s="48"/>
      <c r="I15" s="48"/>
      <c r="J15" s="48"/>
      <c r="V15" s="82"/>
    </row>
  </sheetData>
  <sheetProtection formatColumns="0" formatRows="0" insertRows="0" deleteColumns="0" deleteRows="0" sort="0" autoFilter="0"/>
  <mergeCells count="1">
    <mergeCell ref="D7:F7"/>
  </mergeCells>
  <dataValidations count="2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F12" xr:uid="{00000000-0002-0000-0900-000000000000}"/>
    <dataValidation type="textLength" operator="lessThanOrEqual" allowBlank="1" showInputMessage="1" showErrorMessage="1" errorTitle="Ошибка" error="Допускается ввод не более 900 символов!" sqref="F11 E11:E12" xr:uid="{00000000-0002-0000-0900-000001000000}">
      <formula1>900</formula1>
    </dataValidation>
  </dataValidations>
  <printOptions horizontalCentered="1"/>
  <pageMargins left="0.24" right="0.24" top="0.24" bottom="0.24" header="0.24" footer="0.24"/>
  <pageSetup paperSize="9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57E4B-6ADF-0EDF-E6FA-8120C404AD77}">
  <sheetPr>
    <tabColor rgb="FFCCCCFF"/>
    <pageSetUpPr fitToPage="1"/>
  </sheetPr>
  <dimension ref="A1:L12"/>
  <sheetViews>
    <sheetView showGridLines="0" topLeftCell="C6" zoomScale="90" workbookViewId="0"/>
  </sheetViews>
  <sheetFormatPr defaultColWidth="9.140625" defaultRowHeight="15" customHeight="1"/>
  <cols>
    <col min="1" max="2" width="9.140625" style="8" hidden="1"/>
    <col min="3" max="3" width="3.7109375" style="25" customWidth="1"/>
    <col min="4" max="4" width="6.28515625" style="8" customWidth="1"/>
    <col min="5" max="5" width="94.85546875" style="8" customWidth="1"/>
    <col min="6" max="11" width="9.140625" style="8"/>
    <col min="12" max="12" width="9.140625" style="82"/>
  </cols>
  <sheetData>
    <row r="1" spans="3:12" s="8" customFormat="1" ht="15" hidden="1" customHeight="1">
      <c r="C1" s="25"/>
      <c r="L1" s="82"/>
    </row>
    <row r="2" spans="3:12" s="8" customFormat="1" ht="15" hidden="1" customHeight="1">
      <c r="C2" s="25"/>
      <c r="L2" s="82"/>
    </row>
    <row r="3" spans="3:12" s="8" customFormat="1" ht="15" hidden="1" customHeight="1">
      <c r="C3" s="25"/>
      <c r="L3" s="82"/>
    </row>
    <row r="4" spans="3:12" s="8" customFormat="1" ht="15" hidden="1" customHeight="1">
      <c r="C4" s="25"/>
      <c r="L4" s="82"/>
    </row>
    <row r="5" spans="3:12" s="8" customFormat="1" ht="15" hidden="1" customHeight="1">
      <c r="C5" s="25"/>
      <c r="L5" s="82"/>
    </row>
    <row r="6" spans="3:12" s="223" customFormat="1" ht="5.25" customHeight="1">
      <c r="C6" s="224"/>
    </row>
    <row r="7" spans="3:12" s="8" customFormat="1" ht="22.5" customHeight="1">
      <c r="C7" s="25"/>
      <c r="D7" s="570" t="s">
        <v>214</v>
      </c>
      <c r="E7" s="570"/>
      <c r="L7" s="82"/>
    </row>
    <row r="8" spans="3:12" s="223" customFormat="1" ht="5.25" customHeight="1">
      <c r="C8" s="224"/>
    </row>
    <row r="9" spans="3:12" s="8" customFormat="1" ht="22.5" customHeight="1">
      <c r="C9" s="25"/>
      <c r="D9" s="30" t="s">
        <v>58</v>
      </c>
      <c r="E9" s="29" t="s">
        <v>82</v>
      </c>
      <c r="L9" s="82"/>
    </row>
    <row r="10" spans="3:12" s="8" customFormat="1" ht="11.25" hidden="1" customHeight="1">
      <c r="C10" s="25"/>
      <c r="D10" s="43" t="s">
        <v>63</v>
      </c>
      <c r="E10" s="43" t="s">
        <v>64</v>
      </c>
      <c r="L10" s="82"/>
    </row>
    <row r="11" spans="3:12" s="8" customFormat="1" ht="15" hidden="1" customHeight="1">
      <c r="C11" s="25"/>
      <c r="D11" s="46">
        <v>0</v>
      </c>
      <c r="E11" s="31"/>
      <c r="L11" s="82"/>
    </row>
    <row r="12" spans="3:12" s="8" customFormat="1" ht="15" customHeight="1">
      <c r="C12" s="25"/>
      <c r="D12" s="49"/>
      <c r="E12" s="50" t="s">
        <v>215</v>
      </c>
      <c r="L12" s="82"/>
    </row>
  </sheetData>
  <sheetProtection formatColumns="0" formatRows="0" insertRows="0" deleteColumns="0" deleteRows="0" sort="0" autoFilter="0"/>
  <mergeCells count="1">
    <mergeCell ref="D7:E7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" xr:uid="{00000000-0002-0000-0A00-000000000000}">
      <formula1>900</formula1>
    </dataValidation>
  </dataValidations>
  <pageMargins left="0.75" right="0.75" top="1" bottom="1" header="0.5" footer="0.5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AC6E5-9024-410C-D9CF-DB0F7A351C6B}">
  <sheetPr>
    <tabColor rgb="FFFFCC99"/>
  </sheetPr>
  <dimension ref="A1:B461"/>
  <sheetViews>
    <sheetView showGridLines="0" workbookViewId="0"/>
  </sheetViews>
  <sheetFormatPr defaultColWidth="9.140625" defaultRowHeight="11.25" customHeight="1"/>
  <cols>
    <col min="1" max="1" width="36.28515625" customWidth="1"/>
    <col min="2" max="2" width="21.140625" customWidth="1"/>
  </cols>
  <sheetData>
    <row r="1" spans="1:2" ht="11.25" customHeight="1">
      <c r="A1" s="5" t="s">
        <v>216</v>
      </c>
      <c r="B1" s="5" t="s">
        <v>217</v>
      </c>
    </row>
    <row r="2" spans="1:2" ht="11.25" customHeight="1">
      <c r="A2" s="3" t="s">
        <v>218</v>
      </c>
      <c r="B2" s="3" t="s">
        <v>219</v>
      </c>
    </row>
    <row r="3" spans="1:2" ht="11.25" customHeight="1">
      <c r="A3" s="3" t="s">
        <v>220</v>
      </c>
      <c r="B3" s="3" t="s">
        <v>221</v>
      </c>
    </row>
    <row r="4" spans="1:2" ht="11.25" customHeight="1">
      <c r="A4" s="3" t="s">
        <v>222</v>
      </c>
      <c r="B4" s="3" t="s">
        <v>223</v>
      </c>
    </row>
    <row r="5" spans="1:2" ht="11.25" customHeight="1">
      <c r="A5" s="3" t="s">
        <v>224</v>
      </c>
      <c r="B5" s="3" t="s">
        <v>225</v>
      </c>
    </row>
    <row r="6" spans="1:2" ht="11.25" customHeight="1">
      <c r="A6" s="3" t="s">
        <v>146</v>
      </c>
      <c r="B6" s="3" t="s">
        <v>226</v>
      </c>
    </row>
    <row r="7" spans="1:2" ht="11.25" customHeight="1">
      <c r="A7" s="3" t="s">
        <v>227</v>
      </c>
      <c r="B7" s="3" t="s">
        <v>228</v>
      </c>
    </row>
    <row r="8" spans="1:2" ht="11.25" customHeight="1">
      <c r="A8" s="3" t="s">
        <v>229</v>
      </c>
      <c r="B8" s="3" t="s">
        <v>230</v>
      </c>
    </row>
    <row r="9" spans="1:2" ht="11.25" customHeight="1">
      <c r="A9" s="3" t="s">
        <v>231</v>
      </c>
      <c r="B9" s="3" t="s">
        <v>232</v>
      </c>
    </row>
    <row r="10" spans="1:2" ht="11.25" customHeight="1">
      <c r="A10" s="3" t="s">
        <v>233</v>
      </c>
      <c r="B10" s="3" t="s">
        <v>234</v>
      </c>
    </row>
    <row r="11" spans="1:2" ht="11.25" customHeight="1">
      <c r="A11" s="3" t="s">
        <v>235</v>
      </c>
      <c r="B11" s="3" t="s">
        <v>236</v>
      </c>
    </row>
    <row r="12" spans="1:2" ht="11.25" customHeight="1">
      <c r="A12" s="3" t="s">
        <v>214</v>
      </c>
      <c r="B12" s="3" t="s">
        <v>237</v>
      </c>
    </row>
    <row r="13" spans="1:2" ht="11.25" customHeight="1">
      <c r="A13" s="3" t="s">
        <v>238</v>
      </c>
      <c r="B13" s="3" t="s">
        <v>239</v>
      </c>
    </row>
    <row r="14" spans="1:2" ht="11.25" customHeight="1">
      <c r="A14" s="3"/>
      <c r="B14" s="3" t="s">
        <v>240</v>
      </c>
    </row>
    <row r="15" spans="1:2" ht="11.25" customHeight="1">
      <c r="A15" s="3"/>
      <c r="B15" s="3" t="s">
        <v>241</v>
      </c>
    </row>
    <row r="16" spans="1:2" ht="11.25" customHeight="1">
      <c r="A16" s="3"/>
      <c r="B16" s="3" t="s">
        <v>242</v>
      </c>
    </row>
    <row r="17" spans="1:2" ht="11.25" customHeight="1">
      <c r="A17" s="3"/>
      <c r="B17" s="3" t="s">
        <v>243</v>
      </c>
    </row>
    <row r="18" spans="1:2" ht="11.25" customHeight="1">
      <c r="A18" s="3"/>
      <c r="B18" s="3" t="s">
        <v>244</v>
      </c>
    </row>
    <row r="19" spans="1:2" ht="11.25" customHeight="1">
      <c r="A19" s="3"/>
      <c r="B19" s="3" t="s">
        <v>245</v>
      </c>
    </row>
    <row r="20" spans="1:2" ht="11.25" customHeight="1">
      <c r="A20" s="3"/>
      <c r="B20" s="3" t="s">
        <v>246</v>
      </c>
    </row>
    <row r="21" spans="1:2" ht="11.25" customHeight="1">
      <c r="A21" s="3"/>
      <c r="B21" s="3" t="s">
        <v>247</v>
      </c>
    </row>
    <row r="22" spans="1:2" ht="11.25" customHeight="1">
      <c r="A22" s="3"/>
      <c r="B22" s="3" t="s">
        <v>248</v>
      </c>
    </row>
    <row r="23" spans="1:2" ht="11.25" customHeight="1">
      <c r="A23" s="3"/>
      <c r="B23" s="3" t="s">
        <v>249</v>
      </c>
    </row>
    <row r="24" spans="1:2" ht="11.25" customHeight="1">
      <c r="A24" s="3"/>
      <c r="B24" s="3" t="s">
        <v>250</v>
      </c>
    </row>
    <row r="25" spans="1:2" ht="11.25" customHeight="1">
      <c r="A25" s="3"/>
      <c r="B25" s="3" t="s">
        <v>251</v>
      </c>
    </row>
    <row r="26" spans="1:2" ht="11.25" customHeight="1">
      <c r="A26" s="3"/>
      <c r="B26" s="3" t="s">
        <v>252</v>
      </c>
    </row>
    <row r="27" spans="1:2" ht="11.25" customHeight="1">
      <c r="A27" s="3"/>
      <c r="B27" s="3" t="s">
        <v>253</v>
      </c>
    </row>
    <row r="28" spans="1:2" ht="11.25" customHeight="1">
      <c r="A28" s="3"/>
      <c r="B28" s="3" t="s">
        <v>254</v>
      </c>
    </row>
    <row r="29" spans="1:2" ht="11.25" customHeight="1">
      <c r="A29" s="3"/>
      <c r="B29" s="3" t="s">
        <v>255</v>
      </c>
    </row>
    <row r="30" spans="1:2" ht="11.25" customHeight="1">
      <c r="A30" s="3"/>
      <c r="B30" s="3" t="s">
        <v>256</v>
      </c>
    </row>
    <row r="31" spans="1:2" ht="11.25" customHeight="1">
      <c r="A31" s="3"/>
      <c r="B31" s="3" t="s">
        <v>257</v>
      </c>
    </row>
    <row r="32" spans="1:2" ht="11.25" customHeight="1">
      <c r="A32" s="3"/>
      <c r="B32" s="3" t="s">
        <v>258</v>
      </c>
    </row>
    <row r="33" spans="1:2" ht="11.25" customHeight="1">
      <c r="A33" s="3"/>
      <c r="B33" s="3" t="s">
        <v>259</v>
      </c>
    </row>
    <row r="34" spans="1:2" ht="11.25" customHeight="1">
      <c r="A34" s="3"/>
      <c r="B34" s="3" t="s">
        <v>260</v>
      </c>
    </row>
    <row r="35" spans="1:2" ht="11.25" customHeight="1">
      <c r="A35" s="3"/>
      <c r="B35" s="3" t="s">
        <v>261</v>
      </c>
    </row>
    <row r="36" spans="1:2" ht="11.25" customHeight="1">
      <c r="A36" s="3"/>
      <c r="B36" s="3" t="s">
        <v>262</v>
      </c>
    </row>
    <row r="37" spans="1:2" ht="11.25" customHeight="1">
      <c r="A37" s="3"/>
      <c r="B37" s="3" t="s">
        <v>263</v>
      </c>
    </row>
    <row r="38" spans="1:2" ht="11.25" customHeight="1">
      <c r="A38" s="3"/>
      <c r="B38" s="3" t="s">
        <v>264</v>
      </c>
    </row>
    <row r="39" spans="1:2" ht="11.25" customHeight="1">
      <c r="A39" s="3"/>
      <c r="B39" s="3" t="s">
        <v>265</v>
      </c>
    </row>
    <row r="40" spans="1:2" ht="11.25" customHeight="1">
      <c r="A40" s="3"/>
      <c r="B40" s="3" t="s">
        <v>266</v>
      </c>
    </row>
    <row r="41" spans="1:2" ht="11.25" customHeight="1">
      <c r="A41" s="3"/>
      <c r="B41" s="3" t="s">
        <v>267</v>
      </c>
    </row>
    <row r="42" spans="1:2" ht="11.25" customHeight="1">
      <c r="A42" s="3"/>
      <c r="B42" s="3" t="s">
        <v>268</v>
      </c>
    </row>
    <row r="43" spans="1:2" ht="11.25" customHeight="1">
      <c r="A43" s="3"/>
      <c r="B43" s="3" t="s">
        <v>269</v>
      </c>
    </row>
    <row r="44" spans="1:2" ht="11.25" customHeight="1">
      <c r="A44" s="3"/>
      <c r="B44" s="3" t="s">
        <v>270</v>
      </c>
    </row>
    <row r="45" spans="1:2" ht="11.25" customHeight="1">
      <c r="A45" s="3"/>
      <c r="B45" s="3" t="s">
        <v>271</v>
      </c>
    </row>
    <row r="46" spans="1:2" ht="11.25" customHeight="1">
      <c r="A46" s="3"/>
      <c r="B46" s="3"/>
    </row>
    <row r="47" spans="1:2" ht="11.25" customHeight="1">
      <c r="A47" s="3"/>
      <c r="B47" s="3"/>
    </row>
    <row r="48" spans="1:2" ht="11.25" customHeight="1">
      <c r="A48" s="3"/>
      <c r="B48" s="3"/>
    </row>
    <row r="49" spans="1:2" ht="11.25" customHeight="1">
      <c r="A49" s="3"/>
      <c r="B49" s="3"/>
    </row>
    <row r="50" spans="1:2" ht="11.25" customHeight="1">
      <c r="A50" s="3"/>
      <c r="B50" s="3"/>
    </row>
    <row r="51" spans="1:2" ht="11.25" customHeight="1">
      <c r="A51" s="3"/>
      <c r="B51" s="3"/>
    </row>
    <row r="52" spans="1:2" ht="11.25" customHeight="1">
      <c r="A52" s="3"/>
      <c r="B52" s="3"/>
    </row>
    <row r="53" spans="1:2" ht="11.25" customHeight="1">
      <c r="A53" s="3"/>
      <c r="B53" s="3"/>
    </row>
    <row r="54" spans="1:2" ht="11.25" customHeight="1">
      <c r="A54" s="3"/>
      <c r="B54" s="3"/>
    </row>
    <row r="55" spans="1:2" ht="11.25" customHeight="1">
      <c r="A55" s="3"/>
      <c r="B55" s="3"/>
    </row>
    <row r="56" spans="1:2" ht="11.25" customHeight="1">
      <c r="A56" s="3"/>
      <c r="B56" s="3"/>
    </row>
    <row r="57" spans="1:2" ht="11.25" customHeight="1">
      <c r="A57" s="3"/>
      <c r="B57" s="3"/>
    </row>
    <row r="58" spans="1:2" ht="11.25" customHeight="1">
      <c r="A58" s="3"/>
      <c r="B58" s="3"/>
    </row>
    <row r="59" spans="1:2" ht="11.25" customHeight="1">
      <c r="A59" s="3"/>
      <c r="B59" s="3"/>
    </row>
    <row r="60" spans="1:2" ht="11.25" customHeight="1">
      <c r="A60" s="3"/>
      <c r="B60" s="3"/>
    </row>
    <row r="61" spans="1:2" ht="11.25" customHeight="1">
      <c r="A61" s="3"/>
      <c r="B61" s="3"/>
    </row>
    <row r="62" spans="1:2" ht="11.25" customHeight="1">
      <c r="A62" s="3"/>
      <c r="B62" s="3"/>
    </row>
    <row r="63" spans="1:2" ht="11.25" customHeight="1">
      <c r="A63" s="3"/>
      <c r="B63" s="3"/>
    </row>
    <row r="64" spans="1:2" ht="11.25" customHeight="1">
      <c r="A64" s="3"/>
      <c r="B64" s="3"/>
    </row>
    <row r="65" spans="1:2" ht="11.25" customHeight="1">
      <c r="A65" s="3"/>
      <c r="B65" s="3"/>
    </row>
    <row r="66" spans="1:2" ht="11.25" customHeight="1">
      <c r="A66" s="3"/>
      <c r="B66" s="3"/>
    </row>
    <row r="67" spans="1:2" ht="11.25" customHeight="1">
      <c r="A67" s="3"/>
      <c r="B67" s="3"/>
    </row>
    <row r="68" spans="1:2" ht="11.25" customHeight="1">
      <c r="A68" s="3"/>
      <c r="B68" s="3"/>
    </row>
    <row r="69" spans="1:2" ht="11.25" customHeight="1">
      <c r="A69" s="3"/>
      <c r="B69" s="3"/>
    </row>
    <row r="70" spans="1:2" ht="11.25" customHeight="1">
      <c r="A70" s="3"/>
      <c r="B70" s="3"/>
    </row>
    <row r="71" spans="1:2" ht="11.25" customHeight="1">
      <c r="A71" s="3"/>
      <c r="B71" s="3"/>
    </row>
    <row r="72" spans="1:2" ht="11.25" customHeight="1">
      <c r="A72" s="3"/>
      <c r="B72" s="3"/>
    </row>
    <row r="73" spans="1:2" ht="11.25" customHeight="1">
      <c r="A73" s="3"/>
      <c r="B73" s="3"/>
    </row>
    <row r="74" spans="1:2" ht="11.25" customHeight="1">
      <c r="A74" s="3"/>
      <c r="B74" s="3"/>
    </row>
    <row r="75" spans="1:2" ht="11.25" customHeight="1">
      <c r="A75" s="3"/>
      <c r="B75" s="3"/>
    </row>
    <row r="76" spans="1:2" ht="11.25" customHeight="1">
      <c r="A76" s="3"/>
      <c r="B76" s="3"/>
    </row>
    <row r="77" spans="1:2" ht="11.25" customHeight="1">
      <c r="A77" s="3"/>
      <c r="B77" s="3"/>
    </row>
    <row r="78" spans="1:2" ht="11.25" customHeight="1">
      <c r="A78" s="3"/>
      <c r="B78" s="3"/>
    </row>
    <row r="79" spans="1:2" ht="11.25" customHeight="1">
      <c r="A79" s="3"/>
      <c r="B79" s="3"/>
    </row>
    <row r="80" spans="1:2" ht="11.25" customHeight="1">
      <c r="A80" s="3"/>
      <c r="B80" s="3"/>
    </row>
    <row r="81" spans="1:2" ht="11.25" customHeight="1">
      <c r="A81" s="3"/>
      <c r="B81" s="3"/>
    </row>
    <row r="82" spans="1:2" ht="11.25" customHeight="1">
      <c r="A82" s="3"/>
      <c r="B82" s="3"/>
    </row>
    <row r="83" spans="1:2" ht="11.25" customHeight="1">
      <c r="A83" s="3"/>
      <c r="B83" s="3"/>
    </row>
    <row r="84" spans="1:2" ht="11.25" customHeight="1">
      <c r="A84" s="3"/>
      <c r="B84" s="3"/>
    </row>
    <row r="85" spans="1:2" ht="11.25" customHeight="1">
      <c r="A85" s="3"/>
      <c r="B85" s="3"/>
    </row>
    <row r="86" spans="1:2" ht="11.25" customHeight="1">
      <c r="A86" s="3"/>
      <c r="B86" s="3"/>
    </row>
    <row r="87" spans="1:2" ht="11.25" customHeight="1">
      <c r="A87" s="3"/>
      <c r="B87" s="3"/>
    </row>
    <row r="88" spans="1:2" ht="11.25" customHeight="1">
      <c r="A88" s="3"/>
      <c r="B88" s="3"/>
    </row>
    <row r="89" spans="1:2" ht="11.25" customHeight="1">
      <c r="A89" s="3"/>
      <c r="B89" s="3"/>
    </row>
    <row r="90" spans="1:2" ht="11.25" customHeight="1">
      <c r="A90" s="3"/>
      <c r="B90" s="3"/>
    </row>
    <row r="91" spans="1:2" ht="11.25" customHeight="1">
      <c r="A91" s="3"/>
      <c r="B91" s="3"/>
    </row>
    <row r="92" spans="1:2" ht="11.25" customHeight="1">
      <c r="A92" s="3"/>
      <c r="B92" s="3"/>
    </row>
    <row r="93" spans="1:2" ht="11.25" customHeight="1">
      <c r="A93" s="3"/>
      <c r="B93" s="3"/>
    </row>
    <row r="94" spans="1:2" ht="11.25" customHeight="1">
      <c r="A94" s="3"/>
      <c r="B94" s="3"/>
    </row>
    <row r="95" spans="1:2" ht="11.25" customHeight="1">
      <c r="A95" s="3"/>
      <c r="B95" s="3"/>
    </row>
    <row r="96" spans="1:2" ht="11.25" customHeight="1">
      <c r="A96" s="3"/>
      <c r="B96" s="3"/>
    </row>
    <row r="97" spans="1:2" ht="11.25" customHeight="1">
      <c r="A97" s="3"/>
      <c r="B97" s="3"/>
    </row>
    <row r="98" spans="1:2" ht="11.25" customHeight="1">
      <c r="A98" s="3"/>
      <c r="B98" s="3"/>
    </row>
    <row r="99" spans="1:2" ht="11.25" customHeight="1">
      <c r="A99" s="3"/>
      <c r="B99" s="3"/>
    </row>
    <row r="100" spans="1:2" ht="11.25" customHeight="1">
      <c r="A100" s="3"/>
      <c r="B100" s="3"/>
    </row>
    <row r="101" spans="1:2" ht="11.25" customHeight="1">
      <c r="A101" s="3"/>
      <c r="B101" s="3"/>
    </row>
    <row r="102" spans="1:2" ht="11.25" customHeight="1">
      <c r="A102" s="3"/>
      <c r="B102" s="3"/>
    </row>
    <row r="103" spans="1:2" ht="11.25" customHeight="1">
      <c r="A103" s="3"/>
      <c r="B103" s="3"/>
    </row>
    <row r="104" spans="1:2" ht="11.25" customHeight="1">
      <c r="A104" s="3"/>
      <c r="B104" s="3"/>
    </row>
    <row r="105" spans="1:2" ht="11.25" customHeight="1">
      <c r="A105" s="3"/>
      <c r="B105" s="3"/>
    </row>
    <row r="106" spans="1:2" ht="11.25" customHeight="1">
      <c r="A106" s="3"/>
      <c r="B106" s="3"/>
    </row>
    <row r="107" spans="1:2" ht="11.25" customHeight="1">
      <c r="A107" s="3"/>
      <c r="B107" s="3"/>
    </row>
    <row r="108" spans="1:2" ht="11.25" customHeight="1">
      <c r="A108" s="3"/>
      <c r="B108" s="3"/>
    </row>
    <row r="109" spans="1:2" ht="11.25" customHeight="1">
      <c r="A109" s="3"/>
      <c r="B109" s="3"/>
    </row>
    <row r="110" spans="1:2" ht="11.25" customHeight="1">
      <c r="A110" s="3"/>
      <c r="B110" s="3"/>
    </row>
    <row r="111" spans="1:2" ht="11.25" customHeight="1">
      <c r="A111" s="3"/>
      <c r="B111" s="3"/>
    </row>
    <row r="112" spans="1:2" ht="11.25" customHeight="1">
      <c r="A112" s="3"/>
      <c r="B112" s="3"/>
    </row>
    <row r="113" spans="1:2" ht="11.25" customHeight="1">
      <c r="A113" s="3"/>
      <c r="B113" s="3"/>
    </row>
    <row r="114" spans="1:2" ht="11.25" customHeight="1">
      <c r="A114" s="3"/>
      <c r="B114" s="3"/>
    </row>
    <row r="115" spans="1:2" ht="11.25" customHeight="1">
      <c r="A115" s="3"/>
      <c r="B115" s="3"/>
    </row>
    <row r="116" spans="1:2" ht="11.25" customHeight="1">
      <c r="A116" s="3"/>
      <c r="B116" s="3"/>
    </row>
    <row r="117" spans="1:2" ht="11.25" customHeight="1">
      <c r="A117" s="3"/>
      <c r="B117" s="3"/>
    </row>
    <row r="118" spans="1:2" ht="11.25" customHeight="1">
      <c r="A118" s="3"/>
      <c r="B118" s="3"/>
    </row>
    <row r="119" spans="1:2" ht="11.25" customHeight="1">
      <c r="A119" s="3"/>
      <c r="B119" s="3"/>
    </row>
    <row r="120" spans="1:2" ht="11.25" customHeight="1">
      <c r="A120" s="3"/>
      <c r="B120" s="3"/>
    </row>
    <row r="121" spans="1:2" ht="11.25" customHeight="1">
      <c r="A121" s="3"/>
      <c r="B121" s="3"/>
    </row>
    <row r="122" spans="1:2" ht="11.25" customHeight="1">
      <c r="A122" s="3"/>
      <c r="B122" s="3"/>
    </row>
    <row r="123" spans="1:2" ht="11.25" customHeight="1">
      <c r="A123" s="3"/>
      <c r="B123" s="3"/>
    </row>
    <row r="124" spans="1:2" ht="11.25" customHeight="1">
      <c r="A124" s="3"/>
      <c r="B124" s="3"/>
    </row>
    <row r="125" spans="1:2" ht="11.25" customHeight="1">
      <c r="A125" s="3"/>
      <c r="B125" s="3"/>
    </row>
    <row r="126" spans="1:2" ht="11.25" customHeight="1">
      <c r="A126" s="3"/>
      <c r="B126" s="3"/>
    </row>
    <row r="127" spans="1:2" ht="11.25" customHeight="1">
      <c r="A127" s="3"/>
      <c r="B127" s="3"/>
    </row>
    <row r="128" spans="1:2" ht="11.25" customHeight="1">
      <c r="A128" s="3"/>
      <c r="B128" s="3"/>
    </row>
    <row r="129" spans="1:2" ht="11.25" customHeight="1">
      <c r="A129" s="3"/>
      <c r="B129" s="3"/>
    </row>
    <row r="130" spans="1:2" ht="11.25" customHeight="1">
      <c r="A130" s="3"/>
      <c r="B130" s="3"/>
    </row>
    <row r="131" spans="1:2" ht="11.25" customHeight="1">
      <c r="A131" s="3"/>
      <c r="B131" s="3"/>
    </row>
    <row r="132" spans="1:2" ht="11.25" customHeight="1">
      <c r="A132" s="3"/>
      <c r="B132" s="3"/>
    </row>
    <row r="133" spans="1:2" ht="11.25" customHeight="1">
      <c r="A133" s="3"/>
      <c r="B133" s="3"/>
    </row>
    <row r="134" spans="1:2" ht="11.25" customHeight="1">
      <c r="A134" s="3"/>
      <c r="B134" s="3"/>
    </row>
    <row r="135" spans="1:2" ht="11.25" customHeight="1">
      <c r="A135" s="3"/>
      <c r="B135" s="3"/>
    </row>
    <row r="136" spans="1:2" ht="11.25" customHeight="1">
      <c r="A136" s="3"/>
      <c r="B136" s="3"/>
    </row>
    <row r="137" spans="1:2" ht="11.25" customHeight="1">
      <c r="A137" s="3"/>
      <c r="B137" s="3"/>
    </row>
    <row r="138" spans="1:2" ht="11.25" customHeight="1">
      <c r="A138" s="3"/>
      <c r="B138" s="3"/>
    </row>
    <row r="139" spans="1:2" ht="11.25" customHeight="1">
      <c r="A139" s="3"/>
      <c r="B139" s="3"/>
    </row>
    <row r="140" spans="1:2" ht="11.25" customHeight="1">
      <c r="A140" s="3"/>
      <c r="B140" s="3"/>
    </row>
    <row r="141" spans="1:2" ht="11.25" customHeight="1">
      <c r="A141" s="3"/>
      <c r="B141" s="3"/>
    </row>
    <row r="142" spans="1:2" ht="11.25" customHeight="1">
      <c r="A142" s="3"/>
      <c r="B142" s="3"/>
    </row>
    <row r="143" spans="1:2" ht="11.25" customHeight="1">
      <c r="A143" s="3"/>
      <c r="B143" s="3"/>
    </row>
    <row r="144" spans="1:2" ht="11.25" customHeight="1">
      <c r="A144" s="3"/>
      <c r="B144" s="3"/>
    </row>
    <row r="145" spans="1:2" ht="11.25" customHeight="1">
      <c r="A145" s="3"/>
      <c r="B145" s="3"/>
    </row>
    <row r="146" spans="1:2" ht="11.25" customHeight="1">
      <c r="A146" s="3"/>
      <c r="B146" s="3"/>
    </row>
    <row r="147" spans="1:2" ht="11.25" customHeight="1">
      <c r="A147" s="3"/>
      <c r="B147" s="3"/>
    </row>
    <row r="148" spans="1:2" ht="11.25" customHeight="1">
      <c r="A148" s="3"/>
      <c r="B148" s="3"/>
    </row>
    <row r="149" spans="1:2" ht="11.25" customHeight="1">
      <c r="A149" s="3"/>
      <c r="B149" s="3"/>
    </row>
    <row r="150" spans="1:2" ht="11.25" customHeight="1">
      <c r="A150" s="3"/>
      <c r="B150" s="3"/>
    </row>
    <row r="151" spans="1:2" ht="11.25" customHeight="1">
      <c r="A151" s="3"/>
      <c r="B151" s="3"/>
    </row>
    <row r="152" spans="1:2" ht="11.25" customHeight="1">
      <c r="A152" s="3"/>
      <c r="B152" s="3"/>
    </row>
    <row r="153" spans="1:2" ht="11.25" customHeight="1">
      <c r="A153" s="3"/>
      <c r="B153" s="3"/>
    </row>
    <row r="154" spans="1:2" ht="11.25" customHeight="1">
      <c r="A154" s="3"/>
      <c r="B154" s="3"/>
    </row>
    <row r="155" spans="1:2" ht="11.25" customHeight="1">
      <c r="A155" s="3"/>
      <c r="B155" s="3"/>
    </row>
    <row r="156" spans="1:2" ht="11.25" customHeight="1">
      <c r="A156" s="3"/>
      <c r="B156" s="3"/>
    </row>
    <row r="157" spans="1:2" ht="11.25" customHeight="1">
      <c r="A157" s="3"/>
      <c r="B157" s="3"/>
    </row>
    <row r="158" spans="1:2" ht="11.25" customHeight="1">
      <c r="A158" s="3"/>
      <c r="B158" s="3"/>
    </row>
    <row r="159" spans="1:2" ht="11.25" customHeight="1">
      <c r="A159" s="3"/>
      <c r="B159" s="3"/>
    </row>
    <row r="160" spans="1:2" ht="11.25" customHeight="1">
      <c r="A160" s="3"/>
      <c r="B160" s="3"/>
    </row>
    <row r="161" spans="1:2" ht="11.25" customHeight="1">
      <c r="A161" s="3"/>
      <c r="B161" s="3"/>
    </row>
    <row r="162" spans="1:2" ht="11.25" customHeight="1">
      <c r="A162" s="3"/>
      <c r="B162" s="3"/>
    </row>
    <row r="163" spans="1:2" ht="11.25" customHeight="1">
      <c r="A163" s="3"/>
      <c r="B163" s="3"/>
    </row>
    <row r="164" spans="1:2" ht="11.25" customHeight="1">
      <c r="A164" s="3"/>
      <c r="B164" s="3"/>
    </row>
    <row r="165" spans="1:2" ht="11.25" customHeight="1">
      <c r="A165" s="3"/>
      <c r="B165" s="3"/>
    </row>
    <row r="166" spans="1:2" ht="11.25" customHeight="1">
      <c r="A166" s="3"/>
      <c r="B166" s="3"/>
    </row>
    <row r="167" spans="1:2" ht="11.25" customHeight="1">
      <c r="A167" s="3"/>
      <c r="B167" s="3"/>
    </row>
    <row r="168" spans="1:2" ht="11.25" customHeight="1">
      <c r="A168" s="3"/>
      <c r="B168" s="3"/>
    </row>
    <row r="169" spans="1:2" ht="11.25" customHeight="1">
      <c r="A169" s="3"/>
      <c r="B169" s="3"/>
    </row>
    <row r="170" spans="1:2" ht="11.25" customHeight="1">
      <c r="A170" s="3"/>
      <c r="B170" s="3"/>
    </row>
    <row r="171" spans="1:2" ht="11.25" customHeight="1">
      <c r="A171" s="3"/>
      <c r="B171" s="3"/>
    </row>
    <row r="172" spans="1:2" ht="11.25" customHeight="1">
      <c r="A172" s="3"/>
      <c r="B172" s="3"/>
    </row>
    <row r="173" spans="1:2" ht="11.25" customHeight="1">
      <c r="A173" s="3"/>
      <c r="B173" s="3"/>
    </row>
    <row r="174" spans="1:2" ht="11.25" customHeight="1">
      <c r="A174" s="3"/>
      <c r="B174" s="3"/>
    </row>
    <row r="175" spans="1:2" ht="11.25" customHeight="1">
      <c r="A175" s="3"/>
      <c r="B175" s="3"/>
    </row>
    <row r="176" spans="1:2" ht="11.25" customHeight="1">
      <c r="A176" s="3"/>
      <c r="B176" s="3"/>
    </row>
    <row r="177" spans="1:2" ht="11.25" customHeight="1">
      <c r="A177" s="3"/>
      <c r="B177" s="3"/>
    </row>
    <row r="178" spans="1:2" ht="11.25" customHeight="1">
      <c r="A178" s="3"/>
      <c r="B178" s="3"/>
    </row>
    <row r="179" spans="1:2" ht="11.25" customHeight="1">
      <c r="A179" s="3"/>
      <c r="B179" s="3"/>
    </row>
    <row r="180" spans="1:2" ht="11.25" customHeight="1">
      <c r="A180" s="3"/>
      <c r="B180" s="3"/>
    </row>
    <row r="181" spans="1:2" ht="11.25" customHeight="1">
      <c r="A181" s="3"/>
      <c r="B181" s="3"/>
    </row>
    <row r="182" spans="1:2" ht="11.25" customHeight="1">
      <c r="A182" s="3"/>
      <c r="B182" s="3"/>
    </row>
    <row r="183" spans="1:2" ht="11.25" customHeight="1">
      <c r="A183" s="3"/>
      <c r="B183" s="3"/>
    </row>
    <row r="184" spans="1:2" ht="11.25" customHeight="1">
      <c r="A184" s="3"/>
      <c r="B184" s="3"/>
    </row>
    <row r="185" spans="1:2" ht="11.25" customHeight="1">
      <c r="A185" s="3"/>
      <c r="B185" s="3"/>
    </row>
    <row r="186" spans="1:2" ht="11.25" customHeight="1">
      <c r="A186" s="3"/>
      <c r="B186" s="3"/>
    </row>
    <row r="187" spans="1:2" ht="11.25" customHeight="1">
      <c r="A187" s="3"/>
      <c r="B187" s="3"/>
    </row>
    <row r="188" spans="1:2" ht="11.25" customHeight="1">
      <c r="A188" s="3"/>
      <c r="B188" s="3"/>
    </row>
    <row r="189" spans="1:2" ht="11.25" customHeight="1">
      <c r="A189" s="3"/>
      <c r="B189" s="3"/>
    </row>
    <row r="190" spans="1:2" ht="11.25" customHeight="1">
      <c r="A190" s="3"/>
      <c r="B190" s="3"/>
    </row>
    <row r="191" spans="1:2" ht="11.25" customHeight="1">
      <c r="A191" s="3"/>
      <c r="B191" s="3"/>
    </row>
    <row r="192" spans="1:2" ht="11.25" customHeight="1">
      <c r="A192" s="3"/>
      <c r="B192" s="3"/>
    </row>
    <row r="193" spans="1:2" ht="11.25" customHeight="1">
      <c r="A193" s="3"/>
      <c r="B193" s="3"/>
    </row>
    <row r="194" spans="1:2" ht="11.25" customHeight="1">
      <c r="A194" s="3"/>
      <c r="B194" s="3"/>
    </row>
    <row r="195" spans="1:2" ht="11.25" customHeight="1">
      <c r="A195" s="3"/>
      <c r="B195" s="3"/>
    </row>
    <row r="196" spans="1:2" ht="11.25" customHeight="1">
      <c r="A196" s="3"/>
      <c r="B196" s="3"/>
    </row>
    <row r="197" spans="1:2" ht="11.25" customHeight="1">
      <c r="A197" s="3"/>
      <c r="B197" s="3"/>
    </row>
    <row r="198" spans="1:2" ht="11.25" customHeight="1">
      <c r="A198" s="3"/>
      <c r="B198" s="3"/>
    </row>
    <row r="199" spans="1:2" ht="11.25" customHeight="1">
      <c r="A199" s="3"/>
      <c r="B199" s="3"/>
    </row>
    <row r="200" spans="1:2" ht="11.25" customHeight="1">
      <c r="A200" s="3"/>
      <c r="B200" s="3"/>
    </row>
    <row r="201" spans="1:2" ht="11.25" customHeight="1">
      <c r="A201" s="3"/>
      <c r="B201" s="3"/>
    </row>
    <row r="202" spans="1:2" ht="11.25" customHeight="1">
      <c r="A202" s="3"/>
      <c r="B202" s="3"/>
    </row>
    <row r="203" spans="1:2" ht="11.25" customHeight="1">
      <c r="A203" s="3"/>
      <c r="B203" s="3"/>
    </row>
    <row r="204" spans="1:2" ht="11.25" customHeight="1">
      <c r="A204" s="3"/>
      <c r="B204" s="3"/>
    </row>
    <row r="205" spans="1:2" ht="11.25" customHeight="1">
      <c r="A205" s="3"/>
      <c r="B205" s="3"/>
    </row>
    <row r="206" spans="1:2" ht="11.25" customHeight="1">
      <c r="A206" s="3"/>
      <c r="B206" s="3"/>
    </row>
    <row r="207" spans="1:2" ht="11.25" customHeight="1">
      <c r="A207" s="3"/>
      <c r="B207" s="3"/>
    </row>
    <row r="208" spans="1:2" ht="11.25" customHeight="1">
      <c r="A208" s="3"/>
      <c r="B208" s="3"/>
    </row>
    <row r="209" spans="1:2" ht="11.25" customHeight="1">
      <c r="A209" s="3"/>
      <c r="B209" s="3"/>
    </row>
    <row r="210" spans="1:2" ht="11.25" customHeight="1">
      <c r="A210" s="3"/>
      <c r="B210" s="3"/>
    </row>
    <row r="211" spans="1:2" ht="11.25" customHeight="1">
      <c r="A211" s="3"/>
      <c r="B211" s="3"/>
    </row>
    <row r="212" spans="1:2" ht="11.25" customHeight="1">
      <c r="A212" s="3"/>
      <c r="B212" s="3"/>
    </row>
    <row r="213" spans="1:2" ht="11.25" customHeight="1">
      <c r="A213" s="3"/>
      <c r="B213" s="3"/>
    </row>
    <row r="214" spans="1:2" ht="11.25" customHeight="1">
      <c r="A214" s="3"/>
      <c r="B214" s="3"/>
    </row>
    <row r="215" spans="1:2" ht="11.25" customHeight="1">
      <c r="A215" s="3"/>
      <c r="B215" s="3"/>
    </row>
    <row r="216" spans="1:2" ht="11.25" customHeight="1">
      <c r="A216" s="3"/>
      <c r="B216" s="3"/>
    </row>
    <row r="217" spans="1:2" ht="11.25" customHeight="1">
      <c r="A217" s="3"/>
      <c r="B217" s="3"/>
    </row>
    <row r="218" spans="1:2" ht="11.25" customHeight="1">
      <c r="A218" s="3"/>
      <c r="B218" s="3"/>
    </row>
    <row r="219" spans="1:2" ht="11.25" customHeight="1">
      <c r="A219" s="3"/>
      <c r="B219" s="3"/>
    </row>
    <row r="220" spans="1:2" ht="11.25" customHeight="1">
      <c r="A220" s="3"/>
      <c r="B220" s="3"/>
    </row>
    <row r="221" spans="1:2" ht="11.25" customHeight="1">
      <c r="A221" s="3"/>
      <c r="B221" s="3"/>
    </row>
    <row r="222" spans="1:2" ht="11.25" customHeight="1">
      <c r="A222" s="3"/>
      <c r="B222" s="3"/>
    </row>
    <row r="223" spans="1:2" ht="11.25" customHeight="1">
      <c r="A223" s="3"/>
      <c r="B223" s="3"/>
    </row>
    <row r="224" spans="1:2" ht="11.25" customHeight="1">
      <c r="A224" s="3"/>
      <c r="B224" s="3"/>
    </row>
    <row r="225" spans="1:2" ht="11.25" customHeight="1">
      <c r="A225" s="3"/>
      <c r="B225" s="3"/>
    </row>
    <row r="226" spans="1:2" ht="11.25" customHeight="1">
      <c r="A226" s="3"/>
      <c r="B226" s="3"/>
    </row>
    <row r="227" spans="1:2" ht="11.25" customHeight="1">
      <c r="A227" s="3"/>
      <c r="B227" s="3"/>
    </row>
    <row r="228" spans="1:2" ht="11.25" customHeight="1">
      <c r="A228" s="3"/>
      <c r="B228" s="3"/>
    </row>
    <row r="229" spans="1:2" ht="11.25" customHeight="1">
      <c r="A229" s="3"/>
      <c r="B229" s="3"/>
    </row>
    <row r="230" spans="1:2" ht="11.25" customHeight="1">
      <c r="A230" s="3"/>
      <c r="B230" s="3"/>
    </row>
    <row r="231" spans="1:2" ht="11.25" customHeight="1">
      <c r="A231" s="3"/>
      <c r="B231" s="3"/>
    </row>
    <row r="232" spans="1:2" ht="11.25" customHeight="1">
      <c r="A232" s="3"/>
      <c r="B232" s="3"/>
    </row>
    <row r="233" spans="1:2" ht="11.25" customHeight="1">
      <c r="A233" s="3"/>
      <c r="B233" s="3"/>
    </row>
    <row r="234" spans="1:2" ht="11.25" customHeight="1">
      <c r="A234" s="3"/>
      <c r="B234" s="3"/>
    </row>
    <row r="235" spans="1:2" ht="11.25" customHeight="1">
      <c r="A235" s="3"/>
      <c r="B235" s="3"/>
    </row>
    <row r="236" spans="1:2" ht="11.25" customHeight="1">
      <c r="A236" s="3"/>
      <c r="B236" s="3"/>
    </row>
    <row r="237" spans="1:2" ht="11.25" customHeight="1">
      <c r="A237" s="3"/>
      <c r="B237" s="3"/>
    </row>
    <row r="238" spans="1:2" ht="11.25" customHeight="1">
      <c r="A238" s="3"/>
      <c r="B238" s="3"/>
    </row>
    <row r="239" spans="1:2" ht="11.25" customHeight="1">
      <c r="A239" s="3"/>
      <c r="B239" s="3"/>
    </row>
    <row r="240" spans="1:2" ht="11.25" customHeight="1">
      <c r="A240" s="3"/>
      <c r="B240" s="3"/>
    </row>
    <row r="241" spans="1:2" ht="11.25" customHeight="1">
      <c r="A241" s="3"/>
      <c r="B241" s="3"/>
    </row>
    <row r="242" spans="1:2" ht="11.25" customHeight="1">
      <c r="A242" s="3"/>
      <c r="B242" s="3"/>
    </row>
    <row r="243" spans="1:2" ht="11.25" customHeight="1">
      <c r="A243" s="3"/>
      <c r="B243" s="3"/>
    </row>
    <row r="244" spans="1:2" ht="11.25" customHeight="1">
      <c r="A244" s="3"/>
      <c r="B244" s="3"/>
    </row>
    <row r="245" spans="1:2" ht="11.25" customHeight="1">
      <c r="A245" s="3"/>
      <c r="B245" s="3"/>
    </row>
    <row r="246" spans="1:2" ht="11.25" customHeight="1">
      <c r="A246" s="3"/>
      <c r="B246" s="3"/>
    </row>
    <row r="247" spans="1:2" ht="11.25" customHeight="1">
      <c r="A247" s="3"/>
      <c r="B247" s="3"/>
    </row>
    <row r="248" spans="1:2" ht="11.25" customHeight="1">
      <c r="A248" s="3"/>
      <c r="B248" s="3"/>
    </row>
    <row r="249" spans="1:2" ht="11.25" customHeight="1">
      <c r="A249" s="3"/>
      <c r="B249" s="3"/>
    </row>
    <row r="250" spans="1:2" ht="11.25" customHeight="1">
      <c r="A250" s="3"/>
      <c r="B250" s="3"/>
    </row>
    <row r="251" spans="1:2" ht="11.25" customHeight="1">
      <c r="A251" s="3"/>
      <c r="B251" s="3"/>
    </row>
    <row r="252" spans="1:2" ht="11.25" customHeight="1">
      <c r="A252" s="3"/>
      <c r="B252" s="3"/>
    </row>
    <row r="253" spans="1:2" ht="11.25" customHeight="1">
      <c r="A253" s="3"/>
      <c r="B253" s="3"/>
    </row>
    <row r="254" spans="1:2" ht="11.25" customHeight="1">
      <c r="A254" s="3"/>
      <c r="B254" s="3"/>
    </row>
    <row r="255" spans="1:2" ht="11.25" customHeight="1">
      <c r="A255" s="3"/>
      <c r="B255" s="3"/>
    </row>
    <row r="256" spans="1:2" ht="11.25" customHeight="1">
      <c r="A256" s="3"/>
      <c r="B256" s="3"/>
    </row>
    <row r="257" spans="1:2" ht="11.25" customHeight="1">
      <c r="A257" s="3"/>
      <c r="B257" s="3"/>
    </row>
    <row r="258" spans="1:2" ht="11.25" customHeight="1">
      <c r="A258" s="3"/>
      <c r="B258" s="3"/>
    </row>
    <row r="259" spans="1:2" ht="11.25" customHeight="1">
      <c r="A259" s="3"/>
      <c r="B259" s="3"/>
    </row>
    <row r="260" spans="1:2" ht="11.25" customHeight="1">
      <c r="A260" s="3"/>
      <c r="B260" s="3"/>
    </row>
    <row r="261" spans="1:2" ht="11.25" customHeight="1">
      <c r="A261" s="3"/>
      <c r="B261" s="3"/>
    </row>
    <row r="262" spans="1:2" ht="11.25" customHeight="1">
      <c r="A262" s="3"/>
      <c r="B262" s="3"/>
    </row>
    <row r="263" spans="1:2" ht="11.25" customHeight="1">
      <c r="A263" s="3"/>
      <c r="B263" s="3"/>
    </row>
    <row r="264" spans="1:2" ht="11.25" customHeight="1">
      <c r="A264" s="3"/>
      <c r="B264" s="3"/>
    </row>
    <row r="265" spans="1:2" ht="11.25" customHeight="1">
      <c r="A265" s="3"/>
      <c r="B265" s="3"/>
    </row>
    <row r="266" spans="1:2" ht="11.25" customHeight="1">
      <c r="A266" s="3"/>
      <c r="B266" s="3"/>
    </row>
    <row r="267" spans="1:2" ht="11.25" customHeight="1">
      <c r="A267" s="3"/>
      <c r="B267" s="3"/>
    </row>
    <row r="268" spans="1:2" ht="11.25" customHeight="1">
      <c r="A268" s="3"/>
      <c r="B268" s="3"/>
    </row>
    <row r="269" spans="1:2" ht="11.25" customHeight="1">
      <c r="A269" s="3"/>
      <c r="B269" s="3"/>
    </row>
    <row r="270" spans="1:2" ht="11.25" customHeight="1">
      <c r="A270" s="3"/>
      <c r="B270" s="3"/>
    </row>
    <row r="271" spans="1:2" ht="11.25" customHeight="1">
      <c r="A271" s="3"/>
      <c r="B271" s="3"/>
    </row>
    <row r="272" spans="1:2" ht="11.25" customHeight="1">
      <c r="A272" s="3"/>
      <c r="B272" s="3"/>
    </row>
    <row r="273" spans="1:2" ht="11.25" customHeight="1">
      <c r="A273" s="3"/>
      <c r="B273" s="3"/>
    </row>
    <row r="274" spans="1:2" ht="11.25" customHeight="1">
      <c r="A274" s="3"/>
      <c r="B274" s="3"/>
    </row>
    <row r="275" spans="1:2" ht="11.25" customHeight="1">
      <c r="A275" s="3"/>
      <c r="B275" s="3"/>
    </row>
    <row r="276" spans="1:2" ht="11.25" customHeight="1">
      <c r="A276" s="3"/>
      <c r="B276" s="3"/>
    </row>
    <row r="277" spans="1:2" ht="11.25" customHeight="1">
      <c r="A277" s="3"/>
      <c r="B277" s="3"/>
    </row>
    <row r="278" spans="1:2" ht="11.25" customHeight="1">
      <c r="A278" s="3"/>
      <c r="B278" s="3"/>
    </row>
    <row r="279" spans="1:2" ht="11.25" customHeight="1">
      <c r="A279" s="3"/>
      <c r="B279" s="3"/>
    </row>
    <row r="280" spans="1:2" ht="11.25" customHeight="1">
      <c r="A280" s="3"/>
      <c r="B280" s="3"/>
    </row>
    <row r="281" spans="1:2" ht="11.25" customHeight="1">
      <c r="A281" s="3"/>
      <c r="B281" s="3"/>
    </row>
    <row r="282" spans="1:2" ht="11.25" customHeight="1">
      <c r="A282" s="3"/>
      <c r="B282" s="3"/>
    </row>
    <row r="283" spans="1:2" ht="11.25" customHeight="1">
      <c r="A283" s="3"/>
      <c r="B283" s="3"/>
    </row>
    <row r="284" spans="1:2" ht="11.25" customHeight="1">
      <c r="A284" s="3"/>
      <c r="B284" s="3"/>
    </row>
    <row r="285" spans="1:2" ht="11.25" customHeight="1">
      <c r="A285" s="3"/>
      <c r="B285" s="3"/>
    </row>
    <row r="286" spans="1:2" ht="11.25" customHeight="1">
      <c r="A286" s="3"/>
      <c r="B286" s="3"/>
    </row>
    <row r="287" spans="1:2" ht="11.25" customHeight="1">
      <c r="A287" s="3"/>
      <c r="B287" s="3"/>
    </row>
    <row r="288" spans="1:2" ht="11.25" customHeight="1">
      <c r="A288" s="3"/>
      <c r="B288" s="3"/>
    </row>
    <row r="289" spans="1:2" ht="11.25" customHeight="1">
      <c r="A289" s="3"/>
      <c r="B289" s="3"/>
    </row>
    <row r="290" spans="1:2" ht="11.25" customHeight="1">
      <c r="A290" s="3"/>
      <c r="B290" s="3"/>
    </row>
    <row r="291" spans="1:2" ht="11.25" customHeight="1">
      <c r="A291" s="3"/>
      <c r="B291" s="3"/>
    </row>
    <row r="292" spans="1:2" ht="11.25" customHeight="1">
      <c r="A292" s="3"/>
      <c r="B292" s="3"/>
    </row>
    <row r="293" spans="1:2" ht="11.25" customHeight="1">
      <c r="A293" s="3"/>
      <c r="B293" s="3"/>
    </row>
    <row r="294" spans="1:2" ht="11.25" customHeight="1">
      <c r="A294" s="3"/>
      <c r="B294" s="3"/>
    </row>
    <row r="295" spans="1:2" ht="11.25" customHeight="1">
      <c r="A295" s="3"/>
      <c r="B295" s="3"/>
    </row>
    <row r="296" spans="1:2" ht="11.25" customHeight="1">
      <c r="A296" s="3"/>
      <c r="B296" s="3"/>
    </row>
    <row r="297" spans="1:2" ht="11.25" customHeight="1">
      <c r="A297" s="3"/>
      <c r="B297" s="3"/>
    </row>
    <row r="298" spans="1:2" ht="11.25" customHeight="1">
      <c r="A298" s="3"/>
      <c r="B298" s="3"/>
    </row>
    <row r="299" spans="1:2" ht="11.25" customHeight="1">
      <c r="A299" s="3"/>
      <c r="B299" s="3"/>
    </row>
    <row r="300" spans="1:2" ht="11.25" customHeight="1">
      <c r="A300" s="3"/>
      <c r="B300" s="3"/>
    </row>
    <row r="301" spans="1:2" ht="11.25" customHeight="1">
      <c r="A301" s="3"/>
      <c r="B301" s="3"/>
    </row>
    <row r="302" spans="1:2" ht="11.25" customHeight="1">
      <c r="A302" s="3"/>
      <c r="B302" s="3"/>
    </row>
    <row r="303" spans="1:2" ht="11.25" customHeight="1">
      <c r="A303" s="3"/>
      <c r="B303" s="3"/>
    </row>
    <row r="304" spans="1:2" ht="11.25" customHeight="1">
      <c r="A304" s="3"/>
      <c r="B304" s="3"/>
    </row>
    <row r="305" spans="1:2" ht="11.25" customHeight="1">
      <c r="A305" s="3"/>
      <c r="B305" s="3"/>
    </row>
    <row r="306" spans="1:2" ht="11.25" customHeight="1">
      <c r="A306" s="3"/>
      <c r="B306" s="3"/>
    </row>
    <row r="307" spans="1:2" ht="11.25" customHeight="1">
      <c r="A307" s="3"/>
      <c r="B307" s="3"/>
    </row>
    <row r="308" spans="1:2" ht="11.25" customHeight="1">
      <c r="A308" s="3"/>
      <c r="B308" s="3"/>
    </row>
    <row r="309" spans="1:2" ht="11.25" customHeight="1">
      <c r="A309" s="3"/>
      <c r="B309" s="3"/>
    </row>
    <row r="310" spans="1:2" ht="11.25" customHeight="1">
      <c r="A310" s="3"/>
      <c r="B310" s="3"/>
    </row>
    <row r="311" spans="1:2" ht="11.25" customHeight="1">
      <c r="A311" s="3"/>
      <c r="B311" s="3"/>
    </row>
    <row r="312" spans="1:2" ht="11.25" customHeight="1">
      <c r="A312" s="3"/>
      <c r="B312" s="3"/>
    </row>
    <row r="313" spans="1:2" ht="11.25" customHeight="1">
      <c r="A313" s="3"/>
      <c r="B313" s="3"/>
    </row>
    <row r="314" spans="1:2" ht="11.25" customHeight="1">
      <c r="A314" s="3"/>
      <c r="B314" s="3"/>
    </row>
    <row r="315" spans="1:2" ht="11.25" customHeight="1">
      <c r="A315" s="3"/>
      <c r="B315" s="3"/>
    </row>
    <row r="316" spans="1:2" ht="11.25" customHeight="1">
      <c r="A316" s="3"/>
      <c r="B316" s="3"/>
    </row>
    <row r="317" spans="1:2" ht="11.25" customHeight="1">
      <c r="A317" s="3"/>
      <c r="B317" s="3"/>
    </row>
    <row r="318" spans="1:2" ht="11.25" customHeight="1">
      <c r="A318" s="3"/>
      <c r="B318" s="3"/>
    </row>
    <row r="319" spans="1:2" ht="11.25" customHeight="1">
      <c r="A319" s="3"/>
      <c r="B319" s="3"/>
    </row>
    <row r="320" spans="1:2" ht="11.25" customHeight="1">
      <c r="A320" s="3"/>
      <c r="B320" s="3"/>
    </row>
    <row r="321" spans="1:2" ht="11.25" customHeight="1">
      <c r="A321" s="3"/>
      <c r="B321" s="3"/>
    </row>
    <row r="322" spans="1:2" ht="11.25" customHeight="1">
      <c r="A322" s="3"/>
      <c r="B322" s="3"/>
    </row>
    <row r="323" spans="1:2" ht="11.25" customHeight="1">
      <c r="A323" s="3"/>
      <c r="B323" s="3"/>
    </row>
    <row r="324" spans="1:2" ht="11.25" customHeight="1">
      <c r="A324" s="3"/>
      <c r="B324" s="3"/>
    </row>
    <row r="325" spans="1:2" ht="11.25" customHeight="1">
      <c r="A325" s="3"/>
      <c r="B325" s="3"/>
    </row>
    <row r="326" spans="1:2" ht="11.25" customHeight="1">
      <c r="A326" s="3"/>
      <c r="B326" s="3"/>
    </row>
    <row r="327" spans="1:2" ht="11.25" customHeight="1">
      <c r="A327" s="3"/>
      <c r="B327" s="3"/>
    </row>
    <row r="328" spans="1:2" ht="11.25" customHeight="1">
      <c r="A328" s="3"/>
      <c r="B328" s="3"/>
    </row>
    <row r="329" spans="1:2" ht="11.25" customHeight="1">
      <c r="A329" s="3"/>
      <c r="B329" s="3"/>
    </row>
    <row r="330" spans="1:2" ht="11.25" customHeight="1">
      <c r="A330" s="3"/>
      <c r="B330" s="3"/>
    </row>
    <row r="331" spans="1:2" ht="11.25" customHeight="1">
      <c r="A331" s="3"/>
      <c r="B331" s="3"/>
    </row>
    <row r="332" spans="1:2" ht="11.25" customHeight="1">
      <c r="A332" s="3"/>
      <c r="B332" s="3"/>
    </row>
    <row r="333" spans="1:2" ht="11.25" customHeight="1">
      <c r="A333" s="3"/>
      <c r="B333" s="3"/>
    </row>
    <row r="334" spans="1:2" ht="11.25" customHeight="1">
      <c r="A334" s="3"/>
      <c r="B334" s="3"/>
    </row>
    <row r="335" spans="1:2" ht="11.25" customHeight="1">
      <c r="A335" s="3"/>
      <c r="B335" s="3"/>
    </row>
    <row r="336" spans="1:2" ht="11.25" customHeight="1">
      <c r="A336" s="3"/>
      <c r="B336" s="3"/>
    </row>
    <row r="337" spans="1:2" ht="11.25" customHeight="1">
      <c r="A337" s="3"/>
      <c r="B337" s="3"/>
    </row>
    <row r="338" spans="1:2" ht="11.25" customHeight="1">
      <c r="A338" s="3"/>
      <c r="B338" s="3"/>
    </row>
    <row r="339" spans="1:2" ht="11.25" customHeight="1">
      <c r="A339" s="3"/>
      <c r="B339" s="3"/>
    </row>
    <row r="340" spans="1:2" ht="11.25" customHeight="1">
      <c r="A340" s="3"/>
      <c r="B340" s="3"/>
    </row>
    <row r="341" spans="1:2" ht="11.25" customHeight="1">
      <c r="A341" s="3"/>
      <c r="B341" s="3"/>
    </row>
    <row r="342" spans="1:2" ht="11.25" customHeight="1">
      <c r="A342" s="3"/>
      <c r="B342" s="3"/>
    </row>
    <row r="343" spans="1:2" ht="11.25" customHeight="1">
      <c r="A343" s="3"/>
      <c r="B343" s="3"/>
    </row>
    <row r="344" spans="1:2" ht="11.25" customHeight="1">
      <c r="A344" s="3"/>
      <c r="B344" s="3"/>
    </row>
    <row r="345" spans="1:2" ht="11.25" customHeight="1">
      <c r="A345" s="3"/>
      <c r="B345" s="3"/>
    </row>
    <row r="346" spans="1:2" ht="11.25" customHeight="1">
      <c r="A346" s="3"/>
      <c r="B346" s="3"/>
    </row>
    <row r="347" spans="1:2" ht="11.25" customHeight="1">
      <c r="A347" s="3"/>
      <c r="B347" s="3"/>
    </row>
    <row r="348" spans="1:2" ht="11.25" customHeight="1">
      <c r="A348" s="3"/>
      <c r="B348" s="3"/>
    </row>
    <row r="349" spans="1:2" ht="11.25" customHeight="1">
      <c r="A349" s="3"/>
      <c r="B349" s="3"/>
    </row>
    <row r="350" spans="1:2" ht="11.25" customHeight="1">
      <c r="A350" s="3"/>
      <c r="B350" s="3"/>
    </row>
    <row r="351" spans="1:2" ht="11.25" customHeight="1">
      <c r="A351" s="3"/>
      <c r="B351" s="3"/>
    </row>
    <row r="352" spans="1:2" ht="11.25" customHeight="1">
      <c r="A352" s="3"/>
      <c r="B352" s="3"/>
    </row>
    <row r="353" spans="1:2" ht="11.25" customHeight="1">
      <c r="A353" s="3"/>
      <c r="B353" s="3"/>
    </row>
    <row r="354" spans="1:2" ht="11.25" customHeight="1">
      <c r="A354" s="3"/>
      <c r="B354" s="3"/>
    </row>
    <row r="355" spans="1:2" ht="11.25" customHeight="1">
      <c r="A355" s="3"/>
      <c r="B355" s="3"/>
    </row>
    <row r="356" spans="1:2" ht="11.25" customHeight="1">
      <c r="A356" s="3"/>
      <c r="B356" s="3"/>
    </row>
    <row r="357" spans="1:2" ht="11.25" customHeight="1">
      <c r="A357" s="3"/>
      <c r="B357" s="3"/>
    </row>
    <row r="358" spans="1:2" ht="11.25" customHeight="1">
      <c r="A358" s="3"/>
      <c r="B358" s="3"/>
    </row>
    <row r="359" spans="1:2" ht="11.25" customHeight="1">
      <c r="A359" s="3"/>
      <c r="B359" s="3"/>
    </row>
    <row r="360" spans="1:2" ht="11.25" customHeight="1">
      <c r="A360" s="3"/>
      <c r="B360" s="3"/>
    </row>
    <row r="361" spans="1:2" ht="11.25" customHeight="1">
      <c r="A361" s="3"/>
      <c r="B361" s="3"/>
    </row>
    <row r="362" spans="1:2" ht="11.25" customHeight="1">
      <c r="A362" s="3"/>
      <c r="B362" s="3"/>
    </row>
    <row r="363" spans="1:2" ht="11.25" customHeight="1">
      <c r="A363" s="3"/>
      <c r="B363" s="3"/>
    </row>
    <row r="364" spans="1:2" ht="11.25" customHeight="1">
      <c r="A364" s="3"/>
      <c r="B364" s="3"/>
    </row>
    <row r="365" spans="1:2" ht="11.25" customHeight="1">
      <c r="A365" s="3"/>
      <c r="B365" s="3"/>
    </row>
    <row r="366" spans="1:2" ht="11.25" customHeight="1">
      <c r="A366" s="3"/>
      <c r="B366" s="3"/>
    </row>
    <row r="367" spans="1:2" ht="11.25" customHeight="1">
      <c r="A367" s="3"/>
      <c r="B367" s="3"/>
    </row>
    <row r="368" spans="1:2" ht="11.25" customHeight="1">
      <c r="A368" s="3"/>
      <c r="B368" s="3"/>
    </row>
    <row r="369" spans="1:2" ht="11.25" customHeight="1">
      <c r="A369" s="3"/>
      <c r="B369" s="3"/>
    </row>
    <row r="370" spans="1:2" ht="11.25" customHeight="1">
      <c r="A370" s="3"/>
      <c r="B370" s="3"/>
    </row>
    <row r="371" spans="1:2" ht="11.25" customHeight="1">
      <c r="A371" s="3"/>
      <c r="B371" s="3"/>
    </row>
    <row r="372" spans="1:2" ht="11.25" customHeight="1">
      <c r="A372" s="3"/>
      <c r="B372" s="3"/>
    </row>
    <row r="373" spans="1:2" ht="11.25" customHeight="1">
      <c r="A373" s="3"/>
      <c r="B373" s="3"/>
    </row>
    <row r="374" spans="1:2" ht="11.25" customHeight="1">
      <c r="A374" s="3"/>
      <c r="B374" s="3"/>
    </row>
    <row r="375" spans="1:2" ht="11.25" customHeight="1">
      <c r="A375" s="3"/>
      <c r="B375" s="3"/>
    </row>
    <row r="376" spans="1:2" ht="11.25" customHeight="1">
      <c r="A376" s="3"/>
      <c r="B376" s="3"/>
    </row>
    <row r="377" spans="1:2" ht="11.25" customHeight="1">
      <c r="A377" s="3"/>
      <c r="B377" s="3"/>
    </row>
    <row r="378" spans="1:2" ht="11.25" customHeight="1">
      <c r="A378" s="3"/>
      <c r="B378" s="3"/>
    </row>
    <row r="379" spans="1:2" ht="11.25" customHeight="1">
      <c r="A379" s="3"/>
      <c r="B379" s="3"/>
    </row>
    <row r="380" spans="1:2" ht="11.25" customHeight="1">
      <c r="A380" s="3"/>
      <c r="B380" s="3"/>
    </row>
    <row r="381" spans="1:2" ht="11.25" customHeight="1">
      <c r="A381" s="3"/>
      <c r="B381" s="3"/>
    </row>
    <row r="382" spans="1:2" ht="11.25" customHeight="1">
      <c r="A382" s="3"/>
      <c r="B382" s="3"/>
    </row>
    <row r="383" spans="1:2" ht="11.25" customHeight="1">
      <c r="A383" s="3"/>
      <c r="B383" s="3"/>
    </row>
    <row r="384" spans="1:2" ht="11.25" customHeight="1">
      <c r="A384" s="3"/>
      <c r="B384" s="3"/>
    </row>
    <row r="385" spans="1:2" ht="11.25" customHeight="1">
      <c r="A385" s="3"/>
      <c r="B385" s="3"/>
    </row>
    <row r="386" spans="1:2" ht="11.25" customHeight="1">
      <c r="A386" s="3"/>
      <c r="B386" s="3"/>
    </row>
    <row r="387" spans="1:2" ht="11.25" customHeight="1">
      <c r="A387" s="3"/>
      <c r="B387" s="3"/>
    </row>
    <row r="388" spans="1:2" ht="11.25" customHeight="1">
      <c r="A388" s="3"/>
      <c r="B388" s="3"/>
    </row>
    <row r="389" spans="1:2" ht="11.25" customHeight="1">
      <c r="A389" s="3"/>
      <c r="B389" s="3"/>
    </row>
    <row r="390" spans="1:2" ht="11.25" customHeight="1">
      <c r="A390" s="3"/>
      <c r="B390" s="3"/>
    </row>
    <row r="391" spans="1:2" ht="11.25" customHeight="1">
      <c r="A391" s="3"/>
      <c r="B391" s="3"/>
    </row>
    <row r="392" spans="1:2" ht="11.25" customHeight="1">
      <c r="A392" s="3"/>
      <c r="B392" s="3"/>
    </row>
    <row r="393" spans="1:2" ht="11.25" customHeight="1">
      <c r="A393" s="3"/>
      <c r="B393" s="3"/>
    </row>
    <row r="394" spans="1:2" ht="11.25" customHeight="1">
      <c r="A394" s="3"/>
      <c r="B394" s="3"/>
    </row>
    <row r="395" spans="1:2" ht="11.25" customHeight="1">
      <c r="A395" s="3"/>
      <c r="B395" s="3"/>
    </row>
    <row r="396" spans="1:2" ht="11.25" customHeight="1">
      <c r="A396" s="3"/>
      <c r="B396" s="3"/>
    </row>
    <row r="397" spans="1:2" ht="11.25" customHeight="1">
      <c r="A397" s="3"/>
      <c r="B397" s="3"/>
    </row>
    <row r="398" spans="1:2" ht="11.25" customHeight="1">
      <c r="A398" s="3"/>
      <c r="B398" s="3"/>
    </row>
    <row r="399" spans="1:2" ht="11.25" customHeight="1">
      <c r="A399" s="3"/>
      <c r="B399" s="3"/>
    </row>
    <row r="400" spans="1:2" ht="11.25" customHeight="1">
      <c r="A400" s="3"/>
      <c r="B400" s="3"/>
    </row>
    <row r="401" spans="1:2" ht="11.25" customHeight="1">
      <c r="A401" s="3"/>
      <c r="B401" s="3"/>
    </row>
    <row r="402" spans="1:2" ht="11.25" customHeight="1">
      <c r="A402" s="3"/>
      <c r="B402" s="3"/>
    </row>
    <row r="403" spans="1:2" ht="11.25" customHeight="1">
      <c r="A403" s="3"/>
      <c r="B403" s="3"/>
    </row>
    <row r="404" spans="1:2" ht="11.25" customHeight="1">
      <c r="A404" s="3"/>
      <c r="B404" s="3"/>
    </row>
    <row r="405" spans="1:2" ht="11.25" customHeight="1">
      <c r="A405" s="3"/>
      <c r="B405" s="3"/>
    </row>
    <row r="406" spans="1:2" ht="11.25" customHeight="1">
      <c r="A406" s="3"/>
      <c r="B406" s="3"/>
    </row>
    <row r="407" spans="1:2" ht="11.25" customHeight="1">
      <c r="A407" s="3"/>
      <c r="B407" s="3"/>
    </row>
    <row r="408" spans="1:2" ht="11.25" customHeight="1">
      <c r="A408" s="3"/>
      <c r="B408" s="3"/>
    </row>
    <row r="409" spans="1:2" ht="11.25" customHeight="1">
      <c r="A409" s="3"/>
      <c r="B409" s="3"/>
    </row>
    <row r="410" spans="1:2" ht="11.25" customHeight="1">
      <c r="A410" s="3"/>
      <c r="B410" s="3"/>
    </row>
    <row r="411" spans="1:2" ht="11.25" customHeight="1">
      <c r="A411" s="3"/>
      <c r="B411" s="3"/>
    </row>
    <row r="412" spans="1:2" ht="11.25" customHeight="1">
      <c r="A412" s="3"/>
      <c r="B412" s="3"/>
    </row>
    <row r="413" spans="1:2" ht="11.25" customHeight="1">
      <c r="A413" s="3"/>
      <c r="B413" s="3"/>
    </row>
    <row r="414" spans="1:2" ht="11.25" customHeight="1">
      <c r="A414" s="3"/>
      <c r="B414" s="3"/>
    </row>
    <row r="415" spans="1:2" ht="11.25" customHeight="1">
      <c r="A415" s="3"/>
      <c r="B415" s="3"/>
    </row>
    <row r="416" spans="1:2" ht="11.25" customHeight="1">
      <c r="A416" s="3"/>
      <c r="B416" s="3"/>
    </row>
    <row r="417" spans="1:2" ht="11.25" customHeight="1">
      <c r="A417" s="3"/>
      <c r="B417" s="3"/>
    </row>
    <row r="418" spans="1:2" ht="11.25" customHeight="1">
      <c r="A418" s="3"/>
      <c r="B418" s="3"/>
    </row>
    <row r="419" spans="1:2" ht="11.25" customHeight="1">
      <c r="A419" s="3"/>
      <c r="B419" s="3"/>
    </row>
    <row r="420" spans="1:2" ht="11.25" customHeight="1">
      <c r="A420" s="3"/>
      <c r="B420" s="3"/>
    </row>
    <row r="421" spans="1:2" ht="11.25" customHeight="1">
      <c r="A421" s="3"/>
      <c r="B421" s="3"/>
    </row>
    <row r="422" spans="1:2" ht="11.25" customHeight="1">
      <c r="A422" s="3"/>
      <c r="B422" s="3"/>
    </row>
    <row r="423" spans="1:2" ht="11.25" customHeight="1">
      <c r="A423" s="3"/>
      <c r="B423" s="3"/>
    </row>
    <row r="424" spans="1:2" ht="11.25" customHeight="1">
      <c r="A424" s="3"/>
      <c r="B424" s="3"/>
    </row>
    <row r="425" spans="1:2" ht="11.25" customHeight="1">
      <c r="A425" s="3"/>
      <c r="B425" s="3"/>
    </row>
    <row r="426" spans="1:2" ht="11.25" customHeight="1">
      <c r="A426" s="3"/>
      <c r="B426" s="3"/>
    </row>
    <row r="427" spans="1:2" ht="11.25" customHeight="1">
      <c r="A427" s="3"/>
      <c r="B427" s="3"/>
    </row>
    <row r="428" spans="1:2" ht="11.25" customHeight="1">
      <c r="A428" s="3"/>
      <c r="B428" s="3"/>
    </row>
    <row r="429" spans="1:2" ht="11.25" customHeight="1">
      <c r="A429" s="3"/>
      <c r="B429" s="3"/>
    </row>
    <row r="430" spans="1:2" ht="11.25" customHeight="1">
      <c r="A430" s="3"/>
      <c r="B430" s="3"/>
    </row>
    <row r="431" spans="1:2" ht="11.25" customHeight="1">
      <c r="A431" s="3"/>
      <c r="B431" s="3"/>
    </row>
    <row r="432" spans="1:2" ht="11.25" customHeight="1">
      <c r="A432" s="3"/>
      <c r="B432" s="3"/>
    </row>
    <row r="433" spans="1:2" ht="11.25" customHeight="1">
      <c r="A433" s="3"/>
      <c r="B433" s="3"/>
    </row>
    <row r="434" spans="1:2" ht="11.25" customHeight="1">
      <c r="A434" s="3"/>
      <c r="B434" s="3"/>
    </row>
    <row r="435" spans="1:2" ht="11.25" customHeight="1">
      <c r="A435" s="3"/>
      <c r="B435" s="3"/>
    </row>
    <row r="436" spans="1:2" ht="11.25" customHeight="1">
      <c r="A436" s="3"/>
      <c r="B436" s="3"/>
    </row>
    <row r="437" spans="1:2" ht="11.25" customHeight="1">
      <c r="A437" s="3"/>
      <c r="B437" s="3"/>
    </row>
    <row r="438" spans="1:2" ht="11.25" customHeight="1">
      <c r="A438" s="3"/>
      <c r="B438" s="3"/>
    </row>
    <row r="439" spans="1:2" ht="11.25" customHeight="1">
      <c r="A439" s="3"/>
      <c r="B439" s="3"/>
    </row>
    <row r="440" spans="1:2" ht="11.25" customHeight="1">
      <c r="A440" s="3"/>
      <c r="B440" s="3"/>
    </row>
    <row r="441" spans="1:2" ht="11.25" customHeight="1">
      <c r="A441" s="3"/>
      <c r="B441" s="3"/>
    </row>
    <row r="442" spans="1:2" ht="11.25" customHeight="1">
      <c r="A442" s="3"/>
      <c r="B442" s="3"/>
    </row>
    <row r="443" spans="1:2" ht="11.25" customHeight="1">
      <c r="A443" s="3"/>
      <c r="B443" s="3"/>
    </row>
    <row r="444" spans="1:2" ht="11.25" customHeight="1">
      <c r="A444" s="3"/>
      <c r="B444" s="3"/>
    </row>
    <row r="445" spans="1:2" ht="11.25" customHeight="1">
      <c r="A445" s="3"/>
      <c r="B445" s="3"/>
    </row>
    <row r="446" spans="1:2" ht="11.25" customHeight="1">
      <c r="A446" s="3"/>
      <c r="B446" s="3"/>
    </row>
    <row r="447" spans="1:2" ht="11.25" customHeight="1">
      <c r="A447" s="3"/>
      <c r="B447" s="3"/>
    </row>
    <row r="448" spans="1:2" ht="11.25" customHeight="1">
      <c r="A448" s="3"/>
      <c r="B448" s="3"/>
    </row>
    <row r="449" spans="1:2" ht="11.25" customHeight="1">
      <c r="A449" s="3"/>
      <c r="B449" s="3"/>
    </row>
    <row r="450" spans="1:2" ht="11.25" customHeight="1">
      <c r="A450" s="3"/>
      <c r="B450" s="3"/>
    </row>
    <row r="451" spans="1:2" ht="11.25" customHeight="1">
      <c r="A451" s="3"/>
      <c r="B451" s="3"/>
    </row>
    <row r="452" spans="1:2" ht="11.25" customHeight="1">
      <c r="A452" s="3"/>
      <c r="B452" s="3"/>
    </row>
    <row r="453" spans="1:2" ht="11.25" customHeight="1">
      <c r="A453" s="3"/>
      <c r="B453" s="3"/>
    </row>
    <row r="454" spans="1:2" ht="11.25" customHeight="1">
      <c r="A454" s="3"/>
      <c r="B454" s="3"/>
    </row>
    <row r="455" spans="1:2" ht="11.25" customHeight="1">
      <c r="A455" s="3"/>
      <c r="B455" s="3"/>
    </row>
    <row r="456" spans="1:2" ht="11.25" customHeight="1">
      <c r="A456" s="3"/>
      <c r="B456" s="3"/>
    </row>
    <row r="457" spans="1:2" ht="11.25" customHeight="1">
      <c r="A457" s="3"/>
      <c r="B457" s="3"/>
    </row>
    <row r="458" spans="1:2" ht="11.25" customHeight="1">
      <c r="A458" s="3"/>
      <c r="B458" s="3"/>
    </row>
    <row r="459" spans="1:2" ht="11.25" customHeight="1">
      <c r="A459" s="3"/>
      <c r="B459" s="3"/>
    </row>
    <row r="460" spans="1:2" ht="11.25" customHeight="1">
      <c r="A460" s="3"/>
      <c r="B460" s="3"/>
    </row>
    <row r="461" spans="1:2" ht="11.25" customHeight="1">
      <c r="A461" s="3"/>
      <c r="B461" s="3"/>
    </row>
  </sheetData>
  <sheetProtection formatColumns="0" formatRows="0" insertRows="0" deleteColumns="0" deleteRows="0" sort="0" autoFilter="0"/>
  <pageMargins left="0.75" right="0.75" top="1" bottom="1" header="0.5" footer="0.5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47517-EEB4-FCD5-3538-51F70F499A78}">
  <sheetPr>
    <tabColor rgb="FFFFCC99"/>
  </sheetPr>
  <dimension ref="A1:AE87"/>
  <sheetViews>
    <sheetView showGridLines="0" workbookViewId="0"/>
  </sheetViews>
  <sheetFormatPr defaultColWidth="9.140625" defaultRowHeight="11.25" customHeight="1"/>
  <cols>
    <col min="1" max="1" width="32.42578125" style="6" customWidth="1"/>
    <col min="3" max="3" width="15.7109375" style="39" customWidth="1"/>
    <col min="4" max="4" width="17" style="39" customWidth="1"/>
    <col min="5" max="5" width="15.7109375" style="36" customWidth="1"/>
    <col min="6" max="6" width="11.140625" style="36" customWidth="1"/>
    <col min="7" max="7" width="31.42578125" style="36" customWidth="1"/>
    <col min="8" max="8" width="19.85546875" style="36" customWidth="1"/>
    <col min="9" max="9" width="21.7109375" style="36" customWidth="1"/>
    <col min="10" max="10" width="26.85546875" style="36" customWidth="1"/>
    <col min="11" max="11" width="9.140625" style="36"/>
    <col min="12" max="12" width="26.28515625" style="37" customWidth="1"/>
    <col min="13" max="13" width="29.140625" style="6" customWidth="1"/>
    <col min="14" max="14" width="39.85546875" style="36" customWidth="1"/>
    <col min="15" max="15" width="14.140625" style="36" customWidth="1"/>
    <col min="16" max="16" width="1.7109375" style="36" customWidth="1"/>
    <col min="17" max="18" width="9.140625" style="2"/>
    <col min="19" max="19" width="1.7109375" style="36" customWidth="1"/>
    <col min="20" max="20" width="22.28515625" style="36" customWidth="1"/>
    <col min="21" max="21" width="1.7109375" style="36" customWidth="1"/>
    <col min="22" max="22" width="19.28515625" style="36" customWidth="1"/>
    <col min="23" max="23" width="1.7109375" style="36" customWidth="1"/>
    <col min="24" max="24" width="27.42578125" style="36" customWidth="1"/>
    <col min="25" max="25" width="1.7109375" style="36" customWidth="1"/>
    <col min="26" max="26" width="28" style="36" customWidth="1"/>
    <col min="27" max="27" width="1.7109375" style="36" customWidth="1"/>
    <col min="28" max="28" width="31.42578125" style="36" customWidth="1"/>
    <col min="29" max="29" width="9.140625" style="36"/>
    <col min="30" max="30" width="11.140625" style="36" customWidth="1"/>
    <col min="31" max="31" width="44.28515625" style="36" customWidth="1"/>
  </cols>
  <sheetData>
    <row r="1" spans="1:31" s="34" customFormat="1" ht="38.25" customHeight="1">
      <c r="A1" s="281" t="s">
        <v>272</v>
      </c>
      <c r="B1" s="38"/>
      <c r="C1" s="16" t="s">
        <v>273</v>
      </c>
      <c r="D1" s="16" t="s">
        <v>274</v>
      </c>
      <c r="E1" s="16" t="s">
        <v>275</v>
      </c>
      <c r="F1" s="16" t="s">
        <v>276</v>
      </c>
      <c r="G1" s="16" t="s">
        <v>277</v>
      </c>
      <c r="H1" s="16" t="s">
        <v>278</v>
      </c>
      <c r="I1" s="16" t="s">
        <v>279</v>
      </c>
      <c r="J1" s="16" t="s">
        <v>280</v>
      </c>
      <c r="K1" s="24" t="s">
        <v>281</v>
      </c>
      <c r="L1" s="16" t="s">
        <v>282</v>
      </c>
      <c r="M1" s="33" t="s">
        <v>283</v>
      </c>
      <c r="N1" s="21" t="s">
        <v>284</v>
      </c>
      <c r="O1" s="16" t="s">
        <v>285</v>
      </c>
      <c r="Q1" s="418" t="s">
        <v>286</v>
      </c>
      <c r="R1" s="418" t="s">
        <v>287</v>
      </c>
      <c r="T1" s="16" t="s">
        <v>288</v>
      </c>
      <c r="V1" s="16" t="s">
        <v>289</v>
      </c>
      <c r="X1" s="16" t="s">
        <v>290</v>
      </c>
      <c r="Z1" s="16" t="s">
        <v>291</v>
      </c>
      <c r="AB1" s="16" t="s">
        <v>292</v>
      </c>
      <c r="AD1" s="571" t="s">
        <v>293</v>
      </c>
      <c r="AE1" s="571"/>
    </row>
    <row r="2" spans="1:31" ht="25.5" customHeight="1">
      <c r="A2" s="282" t="s">
        <v>294</v>
      </c>
      <c r="C2" s="17">
        <v>2016</v>
      </c>
      <c r="D2" s="17" t="s">
        <v>161</v>
      </c>
      <c r="E2" s="18" t="s">
        <v>295</v>
      </c>
      <c r="F2" s="18" t="s">
        <v>296</v>
      </c>
      <c r="G2" s="18" t="s">
        <v>297</v>
      </c>
      <c r="H2" s="18" t="s">
        <v>195</v>
      </c>
      <c r="I2" s="18" t="s">
        <v>185</v>
      </c>
      <c r="J2" s="20"/>
      <c r="K2" s="35">
        <v>52</v>
      </c>
      <c r="L2" s="16" t="s">
        <v>298</v>
      </c>
      <c r="M2" s="33" t="s">
        <v>299</v>
      </c>
      <c r="N2" s="22" t="s">
        <v>22</v>
      </c>
      <c r="O2" t="s">
        <v>300</v>
      </c>
      <c r="Q2" s="419" t="s">
        <v>301</v>
      </c>
      <c r="R2" t="s">
        <v>301</v>
      </c>
      <c r="T2" s="94" t="s">
        <v>302</v>
      </c>
      <c r="V2" s="94" t="s">
        <v>303</v>
      </c>
      <c r="X2" s="17" t="s">
        <v>33</v>
      </c>
      <c r="Z2" s="17" t="s">
        <v>304</v>
      </c>
      <c r="AB2" s="17" t="s">
        <v>305</v>
      </c>
      <c r="AD2" s="219" t="s">
        <v>306</v>
      </c>
      <c r="AE2" s="220" t="s">
        <v>307</v>
      </c>
    </row>
    <row r="3" spans="1:31" ht="33.75" customHeight="1">
      <c r="A3" s="282" t="s">
        <v>308</v>
      </c>
      <c r="C3" s="17">
        <v>2017</v>
      </c>
      <c r="D3" s="17" t="s">
        <v>18</v>
      </c>
      <c r="E3" s="18" t="s">
        <v>309</v>
      </c>
      <c r="F3" s="18" t="s">
        <v>310</v>
      </c>
      <c r="G3" s="18" t="s">
        <v>311</v>
      </c>
      <c r="H3" s="18" t="s">
        <v>312</v>
      </c>
      <c r="I3" s="18" t="s">
        <v>313</v>
      </c>
      <c r="J3" s="20" t="s">
        <v>314</v>
      </c>
      <c r="K3" s="32" t="s">
        <v>315</v>
      </c>
      <c r="L3" s="16" t="s">
        <v>316</v>
      </c>
      <c r="M3" s="33" t="s">
        <v>317</v>
      </c>
      <c r="N3" s="22" t="s">
        <v>318</v>
      </c>
      <c r="O3" t="s">
        <v>319</v>
      </c>
      <c r="Q3" t="s">
        <v>320</v>
      </c>
      <c r="R3" t="s">
        <v>320</v>
      </c>
      <c r="T3" s="94" t="s">
        <v>321</v>
      </c>
      <c r="V3" s="94" t="s">
        <v>322</v>
      </c>
      <c r="X3" s="17" t="s">
        <v>323</v>
      </c>
      <c r="Z3" s="17" t="s">
        <v>324</v>
      </c>
      <c r="AB3" s="17" t="s">
        <v>162</v>
      </c>
      <c r="AD3" s="221" t="s">
        <v>325</v>
      </c>
      <c r="AE3" s="222" t="s">
        <v>326</v>
      </c>
    </row>
    <row r="4" spans="1:31" ht="33.75" customHeight="1">
      <c r="A4" s="282" t="s">
        <v>327</v>
      </c>
      <c r="E4" s="18" t="s">
        <v>328</v>
      </c>
      <c r="F4" s="18" t="s">
        <v>329</v>
      </c>
      <c r="J4" s="20"/>
      <c r="K4" s="35">
        <v>104</v>
      </c>
      <c r="L4" s="16" t="s">
        <v>330</v>
      </c>
      <c r="M4" s="33" t="s">
        <v>331</v>
      </c>
      <c r="O4" t="s">
        <v>332</v>
      </c>
      <c r="Q4" t="s">
        <v>333</v>
      </c>
      <c r="R4" t="s">
        <v>333</v>
      </c>
      <c r="V4" s="94" t="s">
        <v>334</v>
      </c>
      <c r="X4" s="17" t="s">
        <v>335</v>
      </c>
      <c r="AB4" s="17" t="s">
        <v>336</v>
      </c>
      <c r="AD4" s="221" t="s">
        <v>337</v>
      </c>
      <c r="AE4" s="222" t="s">
        <v>338</v>
      </c>
    </row>
    <row r="5" spans="1:31" ht="25.5" customHeight="1">
      <c r="A5" s="282" t="s">
        <v>339</v>
      </c>
      <c r="E5" s="18" t="s">
        <v>340</v>
      </c>
      <c r="F5" s="18" t="s">
        <v>341</v>
      </c>
      <c r="L5" s="16" t="s">
        <v>342</v>
      </c>
      <c r="M5" s="33"/>
      <c r="N5" s="22"/>
      <c r="O5" t="s">
        <v>343</v>
      </c>
      <c r="Q5" t="s">
        <v>344</v>
      </c>
      <c r="R5" t="s">
        <v>344</v>
      </c>
      <c r="X5" s="17" t="s">
        <v>345</v>
      </c>
    </row>
    <row r="6" spans="1:31" ht="11.25" customHeight="1">
      <c r="A6" s="282" t="s">
        <v>346</v>
      </c>
      <c r="E6" s="18" t="s">
        <v>347</v>
      </c>
      <c r="F6" s="20"/>
      <c r="L6" s="36"/>
      <c r="M6" s="36"/>
      <c r="N6" s="22"/>
      <c r="O6" t="s">
        <v>348</v>
      </c>
      <c r="Q6" t="s">
        <v>349</v>
      </c>
      <c r="R6" t="s">
        <v>349</v>
      </c>
      <c r="X6" s="17" t="s">
        <v>350</v>
      </c>
    </row>
    <row r="7" spans="1:31" ht="12.75" customHeight="1">
      <c r="A7" s="282" t="s">
        <v>351</v>
      </c>
      <c r="E7" s="18" t="s">
        <v>352</v>
      </c>
      <c r="F7" s="20"/>
      <c r="L7" s="40"/>
      <c r="M7" s="36"/>
      <c r="O7" t="s">
        <v>353</v>
      </c>
      <c r="Q7" t="s">
        <v>354</v>
      </c>
      <c r="R7" t="s">
        <v>354</v>
      </c>
      <c r="X7" s="17" t="s">
        <v>355</v>
      </c>
    </row>
    <row r="8" spans="1:31" ht="11.25" customHeight="1">
      <c r="A8" s="282" t="s">
        <v>356</v>
      </c>
      <c r="E8" s="18" t="s">
        <v>357</v>
      </c>
      <c r="F8" s="20"/>
      <c r="L8" s="41" t="s">
        <v>358</v>
      </c>
      <c r="O8" t="s">
        <v>359</v>
      </c>
      <c r="Q8" t="s">
        <v>360</v>
      </c>
      <c r="R8" t="s">
        <v>360</v>
      </c>
    </row>
    <row r="9" spans="1:31" ht="11.25" customHeight="1">
      <c r="A9" s="282" t="s">
        <v>361</v>
      </c>
      <c r="E9" s="18" t="s">
        <v>362</v>
      </c>
      <c r="F9" s="20"/>
      <c r="L9" s="39"/>
      <c r="O9" t="s">
        <v>363</v>
      </c>
      <c r="Q9" t="s">
        <v>364</v>
      </c>
      <c r="R9" t="s">
        <v>364</v>
      </c>
    </row>
    <row r="10" spans="1:31" ht="12.75" customHeight="1">
      <c r="A10" s="282" t="s">
        <v>365</v>
      </c>
      <c r="E10" s="18" t="s">
        <v>366</v>
      </c>
      <c r="F10" s="20"/>
      <c r="L10" s="40"/>
      <c r="O10" t="s">
        <v>367</v>
      </c>
      <c r="Q10" t="s">
        <v>368</v>
      </c>
      <c r="R10" t="s">
        <v>368</v>
      </c>
    </row>
    <row r="11" spans="1:31" ht="22.5" customHeight="1">
      <c r="A11" s="282" t="s">
        <v>369</v>
      </c>
      <c r="E11" s="18" t="s">
        <v>370</v>
      </c>
      <c r="F11" s="20"/>
      <c r="L11" s="42" t="s">
        <v>371</v>
      </c>
      <c r="O11" t="s">
        <v>372</v>
      </c>
      <c r="Q11" t="s">
        <v>373</v>
      </c>
      <c r="R11" t="s">
        <v>373</v>
      </c>
    </row>
    <row r="12" spans="1:31" ht="11.25" customHeight="1">
      <c r="A12" s="282" t="s">
        <v>374</v>
      </c>
      <c r="E12" s="18" t="s">
        <v>375</v>
      </c>
      <c r="F12" s="20"/>
      <c r="O12" t="s">
        <v>376</v>
      </c>
      <c r="Q12" t="s">
        <v>377</v>
      </c>
      <c r="R12" t="s">
        <v>377</v>
      </c>
    </row>
    <row r="13" spans="1:31" ht="11.25" customHeight="1">
      <c r="A13" s="282" t="s">
        <v>378</v>
      </c>
      <c r="E13" s="18" t="s">
        <v>379</v>
      </c>
      <c r="F13" s="20"/>
      <c r="O13" t="s">
        <v>380</v>
      </c>
      <c r="Q13" t="s">
        <v>381</v>
      </c>
      <c r="R13" t="s">
        <v>381</v>
      </c>
    </row>
    <row r="14" spans="1:31" ht="11.25" customHeight="1">
      <c r="A14" s="282" t="s">
        <v>382</v>
      </c>
      <c r="O14" t="s">
        <v>383</v>
      </c>
      <c r="Q14" t="s">
        <v>384</v>
      </c>
      <c r="R14" t="s">
        <v>384</v>
      </c>
    </row>
    <row r="15" spans="1:31" ht="11.25" customHeight="1">
      <c r="A15" s="282" t="s">
        <v>385</v>
      </c>
      <c r="O15" t="s">
        <v>386</v>
      </c>
      <c r="Q15" t="s">
        <v>387</v>
      </c>
      <c r="R15" t="s">
        <v>387</v>
      </c>
    </row>
    <row r="16" spans="1:31" ht="11.25" customHeight="1">
      <c r="A16" s="282" t="s">
        <v>388</v>
      </c>
      <c r="C16" s="36"/>
      <c r="D16" s="61"/>
      <c r="E16" s="61"/>
      <c r="G16" s="75" t="s">
        <v>389</v>
      </c>
      <c r="I16" s="344" t="s">
        <v>390</v>
      </c>
      <c r="O16" t="s">
        <v>391</v>
      </c>
      <c r="Q16" t="s">
        <v>392</v>
      </c>
      <c r="R16" t="s">
        <v>392</v>
      </c>
    </row>
    <row r="17" spans="1:18" ht="11.25" customHeight="1">
      <c r="A17" s="282" t="s">
        <v>393</v>
      </c>
      <c r="C17" s="62" t="s">
        <v>394</v>
      </c>
      <c r="D17" s="63">
        <f>IF(f_startDate="","",f_startDate)</f>
        <v>45658.494456018518</v>
      </c>
      <c r="E17" s="63">
        <f>IF(f_endDate="","",f_endDate)</f>
        <v>46752.494537037041</v>
      </c>
      <c r="G17" s="75" t="s">
        <v>395</v>
      </c>
      <c r="I17" s="345" t="s">
        <v>396</v>
      </c>
      <c r="O17" t="s">
        <v>397</v>
      </c>
      <c r="Q17" t="s">
        <v>398</v>
      </c>
      <c r="R17" t="s">
        <v>398</v>
      </c>
    </row>
    <row r="18" spans="1:18" ht="11.25" customHeight="1">
      <c r="A18" s="282" t="s">
        <v>399</v>
      </c>
      <c r="C18" s="64"/>
      <c r="D18" s="65"/>
      <c r="E18" s="65"/>
      <c r="O18" t="s">
        <v>400</v>
      </c>
      <c r="Q18" t="s">
        <v>401</v>
      </c>
      <c r="R18" t="s">
        <v>401</v>
      </c>
    </row>
    <row r="19" spans="1:18" ht="22.5" customHeight="1">
      <c r="A19" s="282" t="s">
        <v>402</v>
      </c>
      <c r="C19" s="36"/>
      <c r="D19" s="61"/>
      <c r="E19" s="61"/>
      <c r="G19" s="75" t="s">
        <v>403</v>
      </c>
      <c r="I19" s="346" t="s">
        <v>404</v>
      </c>
      <c r="O19" t="s">
        <v>405</v>
      </c>
      <c r="Q19" t="s">
        <v>406</v>
      </c>
      <c r="R19" t="s">
        <v>406</v>
      </c>
    </row>
    <row r="20" spans="1:18" ht="22.5" customHeight="1">
      <c r="A20" s="282" t="s">
        <v>407</v>
      </c>
      <c r="C20" s="66" t="s">
        <v>408</v>
      </c>
      <c r="D20" s="67"/>
      <c r="E20" s="67"/>
      <c r="G20" s="41" t="b">
        <v>1</v>
      </c>
      <c r="I20" s="384" t="s">
        <v>61</v>
      </c>
      <c r="O20" t="s">
        <v>409</v>
      </c>
      <c r="Q20" t="s">
        <v>410</v>
      </c>
      <c r="R20" t="s">
        <v>410</v>
      </c>
    </row>
    <row r="21" spans="1:18" ht="11.25" customHeight="1">
      <c r="A21" s="282" t="s">
        <v>411</v>
      </c>
      <c r="O21" t="s">
        <v>412</v>
      </c>
      <c r="Q21" t="s">
        <v>413</v>
      </c>
      <c r="R21" t="s">
        <v>413</v>
      </c>
    </row>
    <row r="22" spans="1:18" ht="11.25" customHeight="1">
      <c r="A22" s="282" t="s">
        <v>414</v>
      </c>
      <c r="O22" t="s">
        <v>415</v>
      </c>
      <c r="Q22" t="s">
        <v>416</v>
      </c>
      <c r="R22" t="s">
        <v>416</v>
      </c>
    </row>
    <row r="23" spans="1:18" ht="11.25" customHeight="1">
      <c r="A23" s="282" t="s">
        <v>417</v>
      </c>
      <c r="O23" t="s">
        <v>418</v>
      </c>
      <c r="Q23" t="s">
        <v>419</v>
      </c>
      <c r="R23" t="s">
        <v>419</v>
      </c>
    </row>
    <row r="24" spans="1:18" ht="11.25" customHeight="1">
      <c r="A24" s="282" t="s">
        <v>420</v>
      </c>
      <c r="O24" t="s">
        <v>421</v>
      </c>
      <c r="Q24" t="s">
        <v>422</v>
      </c>
      <c r="R24" t="s">
        <v>422</v>
      </c>
    </row>
    <row r="25" spans="1:18" ht="11.25" customHeight="1">
      <c r="A25" s="282" t="s">
        <v>423</v>
      </c>
      <c r="O25" t="s">
        <v>424</v>
      </c>
      <c r="Q25" t="s">
        <v>425</v>
      </c>
      <c r="R25" t="s">
        <v>425</v>
      </c>
    </row>
    <row r="26" spans="1:18" ht="11.25" customHeight="1">
      <c r="A26" s="282" t="s">
        <v>426</v>
      </c>
      <c r="O26" t="s">
        <v>427</v>
      </c>
      <c r="R26" t="s">
        <v>428</v>
      </c>
    </row>
    <row r="27" spans="1:18" ht="11.25" customHeight="1">
      <c r="A27" s="282" t="s">
        <v>429</v>
      </c>
      <c r="O27" t="s">
        <v>430</v>
      </c>
      <c r="R27" t="s">
        <v>431</v>
      </c>
    </row>
    <row r="28" spans="1:18" ht="11.25" customHeight="1">
      <c r="A28" s="282" t="s">
        <v>432</v>
      </c>
      <c r="O28" t="s">
        <v>433</v>
      </c>
      <c r="R28" t="s">
        <v>434</v>
      </c>
    </row>
    <row r="29" spans="1:18" ht="11.25" customHeight="1">
      <c r="A29" s="282" t="s">
        <v>435</v>
      </c>
      <c r="O29" t="s">
        <v>436</v>
      </c>
      <c r="R29" t="s">
        <v>437</v>
      </c>
    </row>
    <row r="30" spans="1:18" ht="11.25" customHeight="1">
      <c r="A30" s="282" t="s">
        <v>438</v>
      </c>
      <c r="O30" t="s">
        <v>439</v>
      </c>
      <c r="R30" t="s">
        <v>440</v>
      </c>
    </row>
    <row r="31" spans="1:18" ht="11.25" customHeight="1">
      <c r="A31" s="282" t="s">
        <v>441</v>
      </c>
      <c r="O31" t="s">
        <v>442</v>
      </c>
      <c r="R31" t="s">
        <v>443</v>
      </c>
    </row>
    <row r="32" spans="1:18" ht="11.25" customHeight="1">
      <c r="A32" s="282" t="s">
        <v>444</v>
      </c>
      <c r="O32" t="s">
        <v>445</v>
      </c>
      <c r="R32" t="s">
        <v>446</v>
      </c>
    </row>
    <row r="33" spans="1:18" ht="11.25" customHeight="1">
      <c r="A33" s="282" t="s">
        <v>447</v>
      </c>
      <c r="O33" t="s">
        <v>448</v>
      </c>
      <c r="R33" t="s">
        <v>449</v>
      </c>
    </row>
    <row r="34" spans="1:18" ht="11.25" customHeight="1">
      <c r="A34" s="282" t="s">
        <v>450</v>
      </c>
      <c r="O34" t="s">
        <v>451</v>
      </c>
      <c r="R34" t="s">
        <v>452</v>
      </c>
    </row>
    <row r="35" spans="1:18" ht="11.25" customHeight="1">
      <c r="A35" s="282" t="s">
        <v>453</v>
      </c>
      <c r="O35" t="s">
        <v>454</v>
      </c>
      <c r="R35" t="s">
        <v>455</v>
      </c>
    </row>
    <row r="36" spans="1:18" ht="11.25" customHeight="1">
      <c r="A36" s="282" t="s">
        <v>456</v>
      </c>
      <c r="O36" t="s">
        <v>457</v>
      </c>
      <c r="R36" t="s">
        <v>458</v>
      </c>
    </row>
    <row r="37" spans="1:18" ht="11.25" customHeight="1">
      <c r="A37" s="282" t="s">
        <v>459</v>
      </c>
      <c r="O37" t="s">
        <v>460</v>
      </c>
      <c r="R37" t="s">
        <v>461</v>
      </c>
    </row>
    <row r="38" spans="1:18" ht="11.25" customHeight="1">
      <c r="A38" s="282" t="s">
        <v>462</v>
      </c>
      <c r="O38" t="s">
        <v>463</v>
      </c>
      <c r="R38" t="s">
        <v>464</v>
      </c>
    </row>
    <row r="39" spans="1:18" ht="11.25" customHeight="1">
      <c r="A39" s="282" t="s">
        <v>465</v>
      </c>
      <c r="O39" t="s">
        <v>466</v>
      </c>
      <c r="R39" t="s">
        <v>467</v>
      </c>
    </row>
    <row r="40" spans="1:18" ht="11.25" customHeight="1">
      <c r="A40" s="282" t="s">
        <v>468</v>
      </c>
      <c r="O40" t="s">
        <v>469</v>
      </c>
      <c r="R40" t="s">
        <v>470</v>
      </c>
    </row>
    <row r="41" spans="1:18" ht="11.25" customHeight="1">
      <c r="A41" s="282" t="s">
        <v>471</v>
      </c>
      <c r="O41" t="s">
        <v>472</v>
      </c>
      <c r="R41" t="s">
        <v>473</v>
      </c>
    </row>
    <row r="42" spans="1:18" ht="11.25" customHeight="1">
      <c r="A42" s="282" t="s">
        <v>474</v>
      </c>
      <c r="O42" t="s">
        <v>475</v>
      </c>
      <c r="R42" t="s">
        <v>476</v>
      </c>
    </row>
    <row r="43" spans="1:18" ht="11.25" customHeight="1">
      <c r="A43" s="282" t="s">
        <v>16</v>
      </c>
      <c r="O43" t="s">
        <v>477</v>
      </c>
      <c r="R43" t="s">
        <v>478</v>
      </c>
    </row>
    <row r="44" spans="1:18" ht="11.25" customHeight="1">
      <c r="A44" s="282" t="s">
        <v>479</v>
      </c>
      <c r="R44" t="s">
        <v>480</v>
      </c>
    </row>
    <row r="45" spans="1:18" ht="11.25" customHeight="1">
      <c r="A45" s="282" t="s">
        <v>481</v>
      </c>
      <c r="R45" t="s">
        <v>482</v>
      </c>
    </row>
    <row r="46" spans="1:18" ht="11.25" customHeight="1">
      <c r="A46" s="282" t="s">
        <v>483</v>
      </c>
      <c r="R46" t="s">
        <v>484</v>
      </c>
    </row>
    <row r="47" spans="1:18" ht="11.25" customHeight="1">
      <c r="A47" s="282" t="s">
        <v>485</v>
      </c>
      <c r="R47" t="s">
        <v>486</v>
      </c>
    </row>
    <row r="48" spans="1:18" ht="11.25" customHeight="1">
      <c r="A48" s="282" t="s">
        <v>487</v>
      </c>
      <c r="R48" t="s">
        <v>488</v>
      </c>
    </row>
    <row r="49" spans="1:18" ht="11.25" customHeight="1">
      <c r="A49" s="282" t="s">
        <v>489</v>
      </c>
      <c r="R49" t="s">
        <v>490</v>
      </c>
    </row>
    <row r="50" spans="1:18" ht="11.25" customHeight="1">
      <c r="A50" s="282" t="s">
        <v>491</v>
      </c>
      <c r="R50" t="s">
        <v>492</v>
      </c>
    </row>
    <row r="51" spans="1:18" ht="11.25" customHeight="1">
      <c r="A51" s="282" t="s">
        <v>493</v>
      </c>
      <c r="R51" t="s">
        <v>494</v>
      </c>
    </row>
    <row r="52" spans="1:18" ht="11.25" customHeight="1">
      <c r="A52" s="282" t="s">
        <v>495</v>
      </c>
      <c r="R52" t="s">
        <v>496</v>
      </c>
    </row>
    <row r="53" spans="1:18" ht="11.25" customHeight="1">
      <c r="A53" s="282" t="s">
        <v>497</v>
      </c>
      <c r="R53" t="s">
        <v>498</v>
      </c>
    </row>
    <row r="54" spans="1:18" ht="11.25" customHeight="1">
      <c r="A54" s="282" t="s">
        <v>499</v>
      </c>
      <c r="R54" t="s">
        <v>500</v>
      </c>
    </row>
    <row r="55" spans="1:18" ht="11.25" customHeight="1">
      <c r="A55" s="282" t="s">
        <v>501</v>
      </c>
      <c r="R55" t="s">
        <v>502</v>
      </c>
    </row>
    <row r="56" spans="1:18" ht="11.25" customHeight="1">
      <c r="A56" s="282" t="s">
        <v>503</v>
      </c>
      <c r="R56" t="s">
        <v>504</v>
      </c>
    </row>
    <row r="57" spans="1:18" ht="11.25" customHeight="1">
      <c r="A57" s="282" t="s">
        <v>505</v>
      </c>
      <c r="R57" t="s">
        <v>506</v>
      </c>
    </row>
    <row r="58" spans="1:18" ht="11.25" customHeight="1">
      <c r="A58" s="282" t="s">
        <v>507</v>
      </c>
      <c r="R58" t="s">
        <v>508</v>
      </c>
    </row>
    <row r="59" spans="1:18" ht="11.25" customHeight="1">
      <c r="A59" s="282" t="s">
        <v>509</v>
      </c>
      <c r="R59" t="s">
        <v>510</v>
      </c>
    </row>
    <row r="60" spans="1:18" ht="11.25" customHeight="1">
      <c r="A60" s="282" t="s">
        <v>511</v>
      </c>
      <c r="R60" t="s">
        <v>512</v>
      </c>
    </row>
    <row r="61" spans="1:18" ht="22.5" customHeight="1">
      <c r="A61" s="282" t="s">
        <v>513</v>
      </c>
      <c r="R61" t="s">
        <v>514</v>
      </c>
    </row>
    <row r="62" spans="1:18" ht="11.25" customHeight="1">
      <c r="A62" s="282" t="s">
        <v>515</v>
      </c>
    </row>
    <row r="63" spans="1:18" ht="11.25" customHeight="1">
      <c r="A63" s="282" t="s">
        <v>516</v>
      </c>
    </row>
    <row r="64" spans="1:18" ht="11.25" customHeight="1">
      <c r="A64" s="282" t="s">
        <v>517</v>
      </c>
    </row>
    <row r="65" spans="1:1" ht="11.25" customHeight="1">
      <c r="A65" s="282" t="s">
        <v>518</v>
      </c>
    </row>
    <row r="66" spans="1:1" ht="11.25" customHeight="1">
      <c r="A66" s="282" t="s">
        <v>519</v>
      </c>
    </row>
    <row r="67" spans="1:1" ht="11.25" customHeight="1">
      <c r="A67" s="282" t="s">
        <v>520</v>
      </c>
    </row>
    <row r="68" spans="1:1" ht="11.25" customHeight="1">
      <c r="A68" s="282" t="s">
        <v>521</v>
      </c>
    </row>
    <row r="69" spans="1:1" ht="11.25" customHeight="1">
      <c r="A69" s="282" t="s">
        <v>522</v>
      </c>
    </row>
    <row r="70" spans="1:1" ht="11.25" customHeight="1">
      <c r="A70" s="282" t="s">
        <v>523</v>
      </c>
    </row>
    <row r="71" spans="1:1" ht="11.25" customHeight="1">
      <c r="A71" s="282" t="s">
        <v>524</v>
      </c>
    </row>
    <row r="72" spans="1:1" ht="11.25" customHeight="1">
      <c r="A72" s="282" t="s">
        <v>525</v>
      </c>
    </row>
    <row r="73" spans="1:1" ht="11.25" customHeight="1">
      <c r="A73" s="282" t="s">
        <v>526</v>
      </c>
    </row>
    <row r="74" spans="1:1" ht="11.25" customHeight="1">
      <c r="A74" s="282" t="s">
        <v>527</v>
      </c>
    </row>
    <row r="75" spans="1:1" ht="11.25" customHeight="1">
      <c r="A75" s="282" t="s">
        <v>528</v>
      </c>
    </row>
    <row r="76" spans="1:1" ht="11.25" customHeight="1">
      <c r="A76" s="282" t="s">
        <v>529</v>
      </c>
    </row>
    <row r="77" spans="1:1" ht="11.25" customHeight="1">
      <c r="A77" s="282" t="s">
        <v>530</v>
      </c>
    </row>
    <row r="78" spans="1:1" ht="11.25" customHeight="1">
      <c r="A78" s="282" t="s">
        <v>531</v>
      </c>
    </row>
    <row r="79" spans="1:1" ht="11.25" customHeight="1">
      <c r="A79" s="282" t="s">
        <v>532</v>
      </c>
    </row>
    <row r="80" spans="1:1" ht="11.25" customHeight="1">
      <c r="A80" s="282" t="s">
        <v>533</v>
      </c>
    </row>
    <row r="81" spans="1:1" ht="11.25" customHeight="1">
      <c r="A81" s="282" t="s">
        <v>534</v>
      </c>
    </row>
    <row r="82" spans="1:1" ht="11.25" customHeight="1">
      <c r="A82" s="282" t="s">
        <v>535</v>
      </c>
    </row>
    <row r="83" spans="1:1" ht="11.25" customHeight="1">
      <c r="A83" s="282" t="s">
        <v>536</v>
      </c>
    </row>
    <row r="84" spans="1:1" ht="11.25" customHeight="1">
      <c r="A84" s="282" t="s">
        <v>537</v>
      </c>
    </row>
    <row r="85" spans="1:1" ht="11.25" customHeight="1">
      <c r="A85" s="282" t="s">
        <v>538</v>
      </c>
    </row>
    <row r="86" spans="1:1" ht="11.25" customHeight="1">
      <c r="A86" s="282" t="s">
        <v>539</v>
      </c>
    </row>
    <row r="87" spans="1:1" ht="11.25" customHeight="1">
      <c r="A87" s="282" t="s">
        <v>540</v>
      </c>
    </row>
  </sheetData>
  <sheetProtection formatColumns="0" formatRows="0" insertRows="0" deleteColumns="0" deleteRows="0" sort="0" autoFilter="0"/>
  <mergeCells count="1">
    <mergeCell ref="AD1:AE1"/>
  </mergeCells>
  <pageMargins left="0.75" right="0.75" top="1" bottom="1" header="0.5" footer="0.5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6FBE9-02C2-DF0A-61BB-AA45BB5335FE}">
  <sheetPr>
    <tabColor rgb="FFFFCC99"/>
  </sheetPr>
  <dimension ref="A3:AP207"/>
  <sheetViews>
    <sheetView showGridLines="0" zoomScale="85" workbookViewId="0"/>
  </sheetViews>
  <sheetFormatPr defaultColWidth="9.140625" defaultRowHeight="15" customHeight="1"/>
  <cols>
    <col min="1" max="1" width="27.42578125" customWidth="1"/>
    <col min="2" max="3" width="10" customWidth="1"/>
    <col min="4" max="4" width="10.140625" customWidth="1"/>
    <col min="5" max="5" width="20" customWidth="1"/>
    <col min="6" max="6" width="16.42578125" customWidth="1"/>
    <col min="7" max="7" width="15.28515625" customWidth="1"/>
    <col min="8" max="9" width="20.7109375" customWidth="1"/>
    <col min="10" max="10" width="24.28515625" customWidth="1"/>
    <col min="11" max="11" width="11.85546875" customWidth="1"/>
    <col min="12" max="12" width="7.7109375" customWidth="1"/>
    <col min="13" max="13" width="32.42578125" customWidth="1"/>
    <col min="15" max="20" width="9.85546875" customWidth="1"/>
    <col min="21" max="21" width="9.85546875" style="81" customWidth="1"/>
    <col min="22" max="24" width="9.85546875" customWidth="1"/>
  </cols>
  <sheetData>
    <row r="3" spans="1:23" ht="15" customHeight="1">
      <c r="A3" s="14" t="s">
        <v>541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83"/>
      <c r="V3" s="14"/>
      <c r="W3" s="14"/>
    </row>
    <row r="5" spans="1:23" ht="18.75" customHeight="1">
      <c r="A5" s="44"/>
      <c r="C5" s="45"/>
      <c r="D5" s="88"/>
      <c r="E5" s="90"/>
      <c r="F5" s="76"/>
      <c r="G5" s="78"/>
      <c r="I5" s="89"/>
      <c r="L5" s="81"/>
      <c r="U5"/>
    </row>
    <row r="7" spans="1:23" ht="15" customHeight="1">
      <c r="A7" s="14" t="s">
        <v>542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83"/>
      <c r="V7" s="14"/>
      <c r="W7" s="14"/>
    </row>
    <row r="9" spans="1:23" ht="15" customHeight="1">
      <c r="D9" s="77"/>
      <c r="E9" s="78"/>
    </row>
    <row r="11" spans="1:23" ht="15" customHeight="1">
      <c r="A11" s="14" t="s">
        <v>543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83"/>
      <c r="V11" s="14"/>
      <c r="W11" s="14"/>
    </row>
    <row r="13" spans="1:23" s="8" customFormat="1" ht="15" customHeight="1">
      <c r="C13" s="26"/>
      <c r="D13" s="77"/>
      <c r="E13" s="177"/>
      <c r="F13" s="349"/>
      <c r="I13" s="3"/>
      <c r="J13" s="3"/>
      <c r="V13" s="82"/>
    </row>
    <row r="17" spans="1:42" ht="15" customHeight="1">
      <c r="A17" s="14" t="s">
        <v>544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83"/>
      <c r="V17" s="14"/>
      <c r="W17" s="14"/>
    </row>
    <row r="19" spans="1:42" ht="18.75" customHeight="1">
      <c r="D19" s="468" t="s">
        <v>63</v>
      </c>
      <c r="E19" s="450" t="str">
        <f>IF(ISERROR(INDEX(activity,MATCH(D19,List01_N_activity,0))),"",INDEX(activity,MATCH(D19,List01_N_activity,0)))</f>
        <v>Оказание услуги по обращению с твердыми коммунальными отходами региональным оператором</v>
      </c>
      <c r="F19" s="440" t="str">
        <f ca="1">IF(ISERROR(INDEX(activity,MATCH(D19,List01_N_activity,0))),"",OFFSET(INDEX(activity,MATCH(D19,List01_N_activity,0)),,1))</f>
        <v>Единый тариф регионального оператора по обращению с твердыми коммунальными отходами</v>
      </c>
      <c r="G19" s="472">
        <v>1</v>
      </c>
      <c r="H19" s="479">
        <f>'Перечень тарифов'!I19</f>
        <v>0</v>
      </c>
      <c r="I19" s="155"/>
      <c r="J19" s="527" t="s">
        <v>161</v>
      </c>
      <c r="K19" s="527" t="s">
        <v>161</v>
      </c>
      <c r="L19" s="125"/>
      <c r="M19" s="455" t="s">
        <v>63</v>
      </c>
      <c r="N19" s="577" t="s">
        <v>67</v>
      </c>
      <c r="O19" s="156"/>
      <c r="P19" s="580" t="s">
        <v>161</v>
      </c>
      <c r="Q19" s="580" t="s">
        <v>161</v>
      </c>
      <c r="R19" s="127"/>
      <c r="S19" s="455" t="s">
        <v>63</v>
      </c>
      <c r="T19" s="577"/>
      <c r="U19" s="122"/>
      <c r="V19" s="480" t="s">
        <v>63</v>
      </c>
      <c r="W19" s="575"/>
      <c r="X19" s="125"/>
      <c r="Y19" s="455" t="s">
        <v>63</v>
      </c>
      <c r="Z19" s="576"/>
      <c r="AA19" s="481"/>
      <c r="AB19" s="159"/>
      <c r="AC19" s="527" t="s">
        <v>161</v>
      </c>
      <c r="AD19" s="527" t="s">
        <v>18</v>
      </c>
      <c r="AE19" s="125"/>
      <c r="AF19" s="455" t="s">
        <v>63</v>
      </c>
      <c r="AG19" s="578"/>
      <c r="AH19" s="164"/>
      <c r="AI19" s="527" t="s">
        <v>161</v>
      </c>
      <c r="AJ19" s="527" t="s">
        <v>18</v>
      </c>
      <c r="AK19" s="106"/>
      <c r="AL19" s="88" t="s">
        <v>63</v>
      </c>
      <c r="AM19" s="116"/>
      <c r="AN19" s="78"/>
      <c r="AO19" s="89"/>
      <c r="AP19" s="84" t="s">
        <v>110</v>
      </c>
    </row>
    <row r="20" spans="1:42" ht="18.75" customHeight="1">
      <c r="D20" s="468"/>
      <c r="E20" s="450"/>
      <c r="F20" s="440"/>
      <c r="G20" s="472"/>
      <c r="H20" s="450"/>
      <c r="I20" s="152"/>
      <c r="J20" s="528"/>
      <c r="K20" s="528"/>
      <c r="L20" s="126"/>
      <c r="M20" s="455"/>
      <c r="N20" s="577"/>
      <c r="O20" s="156"/>
      <c r="P20" s="581"/>
      <c r="Q20" s="581"/>
      <c r="R20" s="128"/>
      <c r="S20" s="455"/>
      <c r="T20" s="577"/>
      <c r="U20" s="123"/>
      <c r="V20" s="480"/>
      <c r="W20" s="575"/>
      <c r="X20" s="126"/>
      <c r="Y20" s="455"/>
      <c r="Z20" s="576"/>
      <c r="AA20" s="481"/>
      <c r="AB20" s="159"/>
      <c r="AC20" s="528"/>
      <c r="AD20" s="528"/>
      <c r="AE20" s="126"/>
      <c r="AF20" s="455"/>
      <c r="AG20" s="579"/>
      <c r="AH20" s="162"/>
      <c r="AI20" s="529"/>
      <c r="AJ20" s="529"/>
      <c r="AK20" s="111"/>
      <c r="AL20" s="110"/>
      <c r="AM20" s="460" t="s">
        <v>545</v>
      </c>
      <c r="AN20" s="461"/>
      <c r="AO20" s="89"/>
      <c r="AP20" s="84" t="s">
        <v>111</v>
      </c>
    </row>
    <row r="21" spans="1:42" ht="18.75" customHeight="1">
      <c r="D21" s="468"/>
      <c r="E21" s="450"/>
      <c r="F21" s="440"/>
      <c r="G21" s="472"/>
      <c r="H21" s="450"/>
      <c r="I21" s="152"/>
      <c r="J21" s="528"/>
      <c r="K21" s="528"/>
      <c r="L21" s="126"/>
      <c r="M21" s="455"/>
      <c r="N21" s="577"/>
      <c r="O21" s="156"/>
      <c r="P21" s="581"/>
      <c r="Q21" s="581"/>
      <c r="R21" s="128"/>
      <c r="S21" s="455"/>
      <c r="T21" s="577"/>
      <c r="U21" s="123"/>
      <c r="V21" s="480"/>
      <c r="W21" s="575"/>
      <c r="X21" s="126"/>
      <c r="Y21" s="455"/>
      <c r="Z21" s="576"/>
      <c r="AA21" s="481"/>
      <c r="AB21" s="159"/>
      <c r="AC21" s="529"/>
      <c r="AD21" s="529"/>
      <c r="AE21" s="109"/>
      <c r="AF21" s="110"/>
      <c r="AG21" s="460" t="s">
        <v>546</v>
      </c>
      <c r="AH21" s="460"/>
      <c r="AI21" s="460"/>
      <c r="AJ21" s="460"/>
      <c r="AK21" s="460"/>
      <c r="AL21" s="460"/>
      <c r="AM21" s="460"/>
      <c r="AN21" s="461"/>
      <c r="AO21" s="89"/>
      <c r="AP21" s="84" t="s">
        <v>111</v>
      </c>
    </row>
    <row r="22" spans="1:42" ht="18.75" customHeight="1">
      <c r="D22" s="468"/>
      <c r="E22" s="450"/>
      <c r="F22" s="440"/>
      <c r="G22" s="472"/>
      <c r="H22" s="450"/>
      <c r="I22" s="152"/>
      <c r="J22" s="528"/>
      <c r="K22" s="528"/>
      <c r="L22" s="126"/>
      <c r="M22" s="455"/>
      <c r="N22" s="577"/>
      <c r="O22" s="156"/>
      <c r="P22" s="581"/>
      <c r="Q22" s="581"/>
      <c r="R22" s="128"/>
      <c r="S22" s="455"/>
      <c r="T22" s="577"/>
      <c r="U22" s="123"/>
      <c r="V22" s="480"/>
      <c r="W22" s="575"/>
      <c r="X22" s="112"/>
      <c r="Y22" s="110"/>
      <c r="Z22" s="460" t="s">
        <v>547</v>
      </c>
      <c r="AA22" s="460"/>
      <c r="AB22" s="161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8"/>
      <c r="AO22" s="89"/>
      <c r="AP22" s="84" t="s">
        <v>111</v>
      </c>
    </row>
    <row r="23" spans="1:42" ht="18.75" customHeight="1">
      <c r="D23" s="468"/>
      <c r="E23" s="450"/>
      <c r="F23" s="440"/>
      <c r="G23" s="472"/>
      <c r="H23" s="450"/>
      <c r="I23" s="152"/>
      <c r="J23" s="528"/>
      <c r="K23" s="528"/>
      <c r="L23" s="126"/>
      <c r="M23" s="455"/>
      <c r="N23" s="577"/>
      <c r="O23" s="156"/>
      <c r="P23" s="581"/>
      <c r="Q23" s="581"/>
      <c r="R23" s="128"/>
      <c r="S23" s="455"/>
      <c r="T23" s="577"/>
      <c r="U23" s="124"/>
      <c r="V23" s="110"/>
      <c r="W23" s="460" t="s">
        <v>548</v>
      </c>
      <c r="X23" s="460"/>
      <c r="Y23" s="460"/>
      <c r="Z23" s="460"/>
      <c r="AA23" s="460"/>
      <c r="AB23" s="14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8"/>
      <c r="AO23" s="89"/>
      <c r="AP23" s="84" t="s">
        <v>111</v>
      </c>
    </row>
    <row r="24" spans="1:42" ht="18.75" customHeight="1">
      <c r="D24" s="468"/>
      <c r="E24" s="450"/>
      <c r="F24" s="440"/>
      <c r="G24" s="472"/>
      <c r="H24" s="450"/>
      <c r="I24" s="152"/>
      <c r="J24" s="528"/>
      <c r="K24" s="528"/>
      <c r="L24" s="126"/>
      <c r="M24" s="455"/>
      <c r="N24" s="577"/>
      <c r="O24" s="157"/>
      <c r="P24" s="582"/>
      <c r="Q24" s="582"/>
      <c r="R24" s="112"/>
      <c r="S24" s="105"/>
      <c r="T24" s="460" t="s">
        <v>549</v>
      </c>
      <c r="U24" s="460"/>
      <c r="V24" s="460"/>
      <c r="W24" s="460"/>
      <c r="X24" s="460"/>
      <c r="Y24" s="460"/>
      <c r="Z24" s="460"/>
      <c r="AA24" s="460"/>
      <c r="AB24" s="460"/>
      <c r="AC24" s="460"/>
      <c r="AD24" s="460"/>
      <c r="AE24" s="460"/>
      <c r="AF24" s="460"/>
      <c r="AG24" s="460"/>
      <c r="AH24" s="460"/>
      <c r="AI24" s="460"/>
      <c r="AJ24" s="460"/>
      <c r="AK24" s="460"/>
      <c r="AL24" s="460"/>
      <c r="AM24" s="460"/>
      <c r="AN24" s="461"/>
      <c r="AO24" s="89"/>
      <c r="AP24" s="84" t="s">
        <v>111</v>
      </c>
    </row>
    <row r="25" spans="1:42" ht="18.75" customHeight="1">
      <c r="D25" s="468"/>
      <c r="E25" s="450"/>
      <c r="F25" s="440"/>
      <c r="G25" s="473"/>
      <c r="H25" s="470"/>
      <c r="I25" s="152"/>
      <c r="J25" s="528"/>
      <c r="K25" s="528"/>
      <c r="L25" s="107"/>
      <c r="M25" s="108"/>
      <c r="N25" s="475" t="s">
        <v>550</v>
      </c>
      <c r="O25" s="475"/>
      <c r="P25" s="475"/>
      <c r="Q25" s="475"/>
      <c r="R25" s="475"/>
      <c r="S25" s="475"/>
      <c r="T25" s="475"/>
      <c r="U25" s="475"/>
      <c r="V25" s="475"/>
      <c r="W25" s="475"/>
      <c r="X25" s="475"/>
      <c r="Y25" s="475"/>
      <c r="Z25" s="475"/>
      <c r="AA25" s="475"/>
      <c r="AB25" s="475"/>
      <c r="AC25" s="475"/>
      <c r="AD25" s="475"/>
      <c r="AE25" s="475"/>
      <c r="AF25" s="475"/>
      <c r="AG25" s="475"/>
      <c r="AH25" s="475"/>
      <c r="AI25" s="475"/>
      <c r="AJ25" s="475"/>
      <c r="AK25" s="475"/>
      <c r="AL25" s="475"/>
      <c r="AM25" s="475"/>
      <c r="AN25" s="476"/>
      <c r="AO25" s="89"/>
      <c r="AP25" s="84" t="s">
        <v>111</v>
      </c>
    </row>
    <row r="26" spans="1:42" s="121" customFormat="1" ht="0.75" customHeight="1">
      <c r="D26" s="469"/>
      <c r="E26" s="470"/>
      <c r="F26" s="471"/>
      <c r="G26" s="137"/>
      <c r="H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9"/>
      <c r="AP26" s="84" t="s">
        <v>112</v>
      </c>
    </row>
    <row r="27" spans="1:42" ht="15" customHeight="1"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43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H27" s="144"/>
    </row>
    <row r="28" spans="1:42" ht="15" customHeight="1">
      <c r="A28" s="14" t="s">
        <v>551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83"/>
      <c r="V28" s="14"/>
      <c r="W28" s="14"/>
      <c r="AH28" s="144"/>
    </row>
    <row r="29" spans="1:42" ht="15" customHeight="1">
      <c r="AH29" s="144"/>
    </row>
    <row r="30" spans="1:42" ht="18.75" customHeight="1">
      <c r="D30" s="378"/>
      <c r="E30" s="379"/>
      <c r="F30" s="379"/>
      <c r="G30" s="472">
        <v>1</v>
      </c>
      <c r="H30" s="479">
        <f>'Перечень тарифов'!I30</f>
        <v>0</v>
      </c>
      <c r="I30" s="165"/>
      <c r="J30" s="527" t="s">
        <v>161</v>
      </c>
      <c r="K30" s="527" t="s">
        <v>161</v>
      </c>
      <c r="L30" s="167"/>
      <c r="M30" s="455" t="s">
        <v>63</v>
      </c>
      <c r="N30" s="577" t="s">
        <v>67</v>
      </c>
      <c r="O30" s="156"/>
      <c r="P30" s="580" t="s">
        <v>161</v>
      </c>
      <c r="Q30" s="580" t="s">
        <v>161</v>
      </c>
      <c r="R30" s="127"/>
      <c r="S30" s="455" t="s">
        <v>63</v>
      </c>
      <c r="T30" s="577"/>
      <c r="U30" s="122"/>
      <c r="V30" s="480" t="s">
        <v>63</v>
      </c>
      <c r="W30" s="575"/>
      <c r="X30" s="125"/>
      <c r="Y30" s="455" t="s">
        <v>63</v>
      </c>
      <c r="Z30" s="576"/>
      <c r="AA30" s="481"/>
      <c r="AB30" s="159"/>
      <c r="AC30" s="527" t="s">
        <v>161</v>
      </c>
      <c r="AD30" s="527" t="s">
        <v>18</v>
      </c>
      <c r="AE30" s="125"/>
      <c r="AF30" s="455" t="s">
        <v>63</v>
      </c>
      <c r="AG30" s="578"/>
      <c r="AH30" s="164"/>
      <c r="AI30" s="527" t="s">
        <v>161</v>
      </c>
      <c r="AJ30" s="527" t="s">
        <v>18</v>
      </c>
      <c r="AK30" s="106"/>
      <c r="AL30" s="88" t="s">
        <v>63</v>
      </c>
      <c r="AM30" s="116"/>
      <c r="AN30" s="78"/>
      <c r="AO30" s="89"/>
      <c r="AP30" s="84" t="s">
        <v>110</v>
      </c>
    </row>
    <row r="31" spans="1:42" ht="18.75" customHeight="1">
      <c r="D31" s="378"/>
      <c r="E31" s="379"/>
      <c r="F31" s="379"/>
      <c r="G31" s="472"/>
      <c r="H31" s="450"/>
      <c r="I31" s="166"/>
      <c r="J31" s="528"/>
      <c r="K31" s="528"/>
      <c r="L31" s="129"/>
      <c r="M31" s="455"/>
      <c r="N31" s="577"/>
      <c r="O31" s="156"/>
      <c r="P31" s="581"/>
      <c r="Q31" s="581"/>
      <c r="R31" s="128"/>
      <c r="S31" s="455"/>
      <c r="T31" s="577"/>
      <c r="U31" s="123"/>
      <c r="V31" s="480"/>
      <c r="W31" s="575"/>
      <c r="X31" s="126"/>
      <c r="Y31" s="455"/>
      <c r="Z31" s="576"/>
      <c r="AA31" s="481"/>
      <c r="AB31" s="159"/>
      <c r="AC31" s="528"/>
      <c r="AD31" s="528"/>
      <c r="AE31" s="126"/>
      <c r="AF31" s="455"/>
      <c r="AG31" s="579"/>
      <c r="AH31" s="162"/>
      <c r="AI31" s="529"/>
      <c r="AJ31" s="529"/>
      <c r="AK31" s="111"/>
      <c r="AL31" s="110"/>
      <c r="AM31" s="460" t="s">
        <v>545</v>
      </c>
      <c r="AN31" s="461"/>
      <c r="AO31" s="89"/>
      <c r="AP31" s="84" t="s">
        <v>111</v>
      </c>
    </row>
    <row r="32" spans="1:42" ht="18.75" customHeight="1">
      <c r="D32" s="378"/>
      <c r="E32" s="379"/>
      <c r="F32" s="379"/>
      <c r="G32" s="472"/>
      <c r="H32" s="450"/>
      <c r="I32" s="166"/>
      <c r="J32" s="528"/>
      <c r="K32" s="528"/>
      <c r="L32" s="129"/>
      <c r="M32" s="455"/>
      <c r="N32" s="577"/>
      <c r="O32" s="156"/>
      <c r="P32" s="581"/>
      <c r="Q32" s="581"/>
      <c r="R32" s="128"/>
      <c r="S32" s="455"/>
      <c r="T32" s="577"/>
      <c r="U32" s="123"/>
      <c r="V32" s="480"/>
      <c r="W32" s="575"/>
      <c r="X32" s="126"/>
      <c r="Y32" s="455"/>
      <c r="Z32" s="576"/>
      <c r="AA32" s="481"/>
      <c r="AB32" s="159"/>
      <c r="AC32" s="529"/>
      <c r="AD32" s="529"/>
      <c r="AE32" s="109"/>
      <c r="AF32" s="110"/>
      <c r="AG32" s="460" t="s">
        <v>546</v>
      </c>
      <c r="AH32" s="460"/>
      <c r="AI32" s="460"/>
      <c r="AJ32" s="460"/>
      <c r="AK32" s="460"/>
      <c r="AL32" s="460"/>
      <c r="AM32" s="460"/>
      <c r="AN32" s="461"/>
      <c r="AO32" s="89"/>
      <c r="AP32" s="84" t="s">
        <v>111</v>
      </c>
    </row>
    <row r="33" spans="1:42" ht="18.75" customHeight="1">
      <c r="D33" s="378"/>
      <c r="E33" s="379"/>
      <c r="F33" s="379"/>
      <c r="G33" s="472"/>
      <c r="H33" s="450"/>
      <c r="I33" s="166"/>
      <c r="J33" s="528"/>
      <c r="K33" s="528"/>
      <c r="L33" s="129"/>
      <c r="M33" s="455"/>
      <c r="N33" s="577"/>
      <c r="O33" s="156"/>
      <c r="P33" s="581"/>
      <c r="Q33" s="581"/>
      <c r="R33" s="128"/>
      <c r="S33" s="455"/>
      <c r="T33" s="577"/>
      <c r="U33" s="123"/>
      <c r="V33" s="480"/>
      <c r="W33" s="575"/>
      <c r="X33" s="112"/>
      <c r="Y33" s="110"/>
      <c r="Z33" s="460" t="s">
        <v>547</v>
      </c>
      <c r="AA33" s="460"/>
      <c r="AB33" s="161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8"/>
      <c r="AO33" s="89"/>
      <c r="AP33" s="84" t="s">
        <v>111</v>
      </c>
    </row>
    <row r="34" spans="1:42" ht="18.75" customHeight="1">
      <c r="D34" s="378"/>
      <c r="E34" s="379"/>
      <c r="F34" s="379"/>
      <c r="G34" s="472"/>
      <c r="H34" s="450"/>
      <c r="I34" s="166"/>
      <c r="J34" s="528"/>
      <c r="K34" s="528"/>
      <c r="L34" s="129"/>
      <c r="M34" s="455"/>
      <c r="N34" s="577"/>
      <c r="O34" s="156"/>
      <c r="P34" s="581"/>
      <c r="Q34" s="581"/>
      <c r="R34" s="128"/>
      <c r="S34" s="455"/>
      <c r="T34" s="577"/>
      <c r="U34" s="124"/>
      <c r="V34" s="110"/>
      <c r="W34" s="460" t="s">
        <v>548</v>
      </c>
      <c r="X34" s="460"/>
      <c r="Y34" s="460"/>
      <c r="Z34" s="460"/>
      <c r="AA34" s="460"/>
      <c r="AB34" s="14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8"/>
      <c r="AO34" s="89"/>
      <c r="AP34" s="84" t="s">
        <v>111</v>
      </c>
    </row>
    <row r="35" spans="1:42" ht="18.75" customHeight="1">
      <c r="D35" s="378"/>
      <c r="E35" s="379"/>
      <c r="F35" s="379"/>
      <c r="G35" s="472"/>
      <c r="H35" s="450"/>
      <c r="I35" s="166"/>
      <c r="J35" s="528"/>
      <c r="K35" s="528"/>
      <c r="L35" s="129"/>
      <c r="M35" s="455"/>
      <c r="N35" s="577"/>
      <c r="O35" s="157"/>
      <c r="P35" s="582"/>
      <c r="Q35" s="582"/>
      <c r="R35" s="112"/>
      <c r="S35" s="105"/>
      <c r="T35" s="460" t="s">
        <v>549</v>
      </c>
      <c r="U35" s="460"/>
      <c r="V35" s="460"/>
      <c r="W35" s="460"/>
      <c r="X35" s="460"/>
      <c r="Y35" s="460"/>
      <c r="Z35" s="460"/>
      <c r="AA35" s="460"/>
      <c r="AB35" s="460"/>
      <c r="AC35" s="460"/>
      <c r="AD35" s="460"/>
      <c r="AE35" s="460"/>
      <c r="AF35" s="460"/>
      <c r="AG35" s="460"/>
      <c r="AH35" s="460"/>
      <c r="AI35" s="460"/>
      <c r="AJ35" s="460"/>
      <c r="AK35" s="460"/>
      <c r="AL35" s="460"/>
      <c r="AM35" s="460"/>
      <c r="AN35" s="461"/>
      <c r="AO35" s="89"/>
      <c r="AP35" s="84" t="s">
        <v>111</v>
      </c>
    </row>
    <row r="36" spans="1:42" ht="18.75" customHeight="1">
      <c r="D36" s="378"/>
      <c r="E36" s="379"/>
      <c r="F36" s="379"/>
      <c r="G36" s="472"/>
      <c r="H36" s="450"/>
      <c r="I36" s="166"/>
      <c r="J36" s="528"/>
      <c r="K36" s="528"/>
      <c r="L36" s="168"/>
      <c r="M36" s="110"/>
      <c r="N36" s="460" t="s">
        <v>550</v>
      </c>
      <c r="O36" s="460"/>
      <c r="P36" s="460"/>
      <c r="Q36" s="460"/>
      <c r="R36" s="460"/>
      <c r="S36" s="460"/>
      <c r="T36" s="460"/>
      <c r="U36" s="460"/>
      <c r="V36" s="460"/>
      <c r="W36" s="460"/>
      <c r="X36" s="460"/>
      <c r="Y36" s="460"/>
      <c r="Z36" s="460"/>
      <c r="AA36" s="460"/>
      <c r="AB36" s="460"/>
      <c r="AC36" s="460"/>
      <c r="AD36" s="460"/>
      <c r="AE36" s="460"/>
      <c r="AF36" s="460"/>
      <c r="AG36" s="460"/>
      <c r="AH36" s="460"/>
      <c r="AI36" s="460"/>
      <c r="AJ36" s="460"/>
      <c r="AK36" s="460"/>
      <c r="AL36" s="460"/>
      <c r="AM36" s="460"/>
      <c r="AN36" s="461"/>
      <c r="AO36" s="89"/>
      <c r="AP36" s="84" t="s">
        <v>111</v>
      </c>
    </row>
    <row r="37" spans="1:42" ht="15" customHeight="1">
      <c r="AH37" s="144"/>
    </row>
    <row r="38" spans="1:42" ht="15" customHeight="1">
      <c r="A38" s="14" t="s">
        <v>552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83"/>
      <c r="V38" s="14"/>
      <c r="W38" s="14"/>
      <c r="AH38" s="144"/>
    </row>
    <row r="39" spans="1:42" ht="15" customHeight="1">
      <c r="AH39" s="144"/>
    </row>
    <row r="40" spans="1:42" ht="18.75" customHeight="1">
      <c r="D40" s="378"/>
      <c r="E40" s="379"/>
      <c r="F40" s="379"/>
      <c r="G40" s="378"/>
      <c r="H40" s="379"/>
      <c r="I40" s="378"/>
      <c r="J40" s="381"/>
      <c r="K40" s="381"/>
      <c r="L40" s="129"/>
      <c r="M40" s="455" t="s">
        <v>63</v>
      </c>
      <c r="N40" s="577" t="s">
        <v>67</v>
      </c>
      <c r="O40" s="156"/>
      <c r="P40" s="580" t="s">
        <v>161</v>
      </c>
      <c r="Q40" s="580" t="s">
        <v>161</v>
      </c>
      <c r="R40" s="127"/>
      <c r="S40" s="455" t="s">
        <v>63</v>
      </c>
      <c r="T40" s="577"/>
      <c r="U40" s="122"/>
      <c r="V40" s="480" t="s">
        <v>63</v>
      </c>
      <c r="W40" s="575"/>
      <c r="X40" s="125"/>
      <c r="Y40" s="455" t="s">
        <v>63</v>
      </c>
      <c r="Z40" s="576"/>
      <c r="AA40" s="481"/>
      <c r="AB40" s="159"/>
      <c r="AC40" s="527" t="s">
        <v>161</v>
      </c>
      <c r="AD40" s="527" t="s">
        <v>18</v>
      </c>
      <c r="AE40" s="125"/>
      <c r="AF40" s="455" t="s">
        <v>63</v>
      </c>
      <c r="AG40" s="578"/>
      <c r="AH40" s="164"/>
      <c r="AI40" s="527" t="s">
        <v>161</v>
      </c>
      <c r="AJ40" s="527" t="s">
        <v>18</v>
      </c>
      <c r="AK40" s="106"/>
      <c r="AL40" s="88" t="s">
        <v>63</v>
      </c>
      <c r="AM40" s="116"/>
      <c r="AN40" s="78"/>
      <c r="AO40" s="89"/>
      <c r="AP40" s="84" t="s">
        <v>110</v>
      </c>
    </row>
    <row r="41" spans="1:42" ht="18.75" customHeight="1">
      <c r="D41" s="378"/>
      <c r="E41" s="379"/>
      <c r="F41" s="379"/>
      <c r="G41" s="378"/>
      <c r="H41" s="379"/>
      <c r="I41" s="378"/>
      <c r="J41" s="381"/>
      <c r="K41" s="381"/>
      <c r="L41" s="129"/>
      <c r="M41" s="455"/>
      <c r="N41" s="577"/>
      <c r="O41" s="156"/>
      <c r="P41" s="581"/>
      <c r="Q41" s="581"/>
      <c r="R41" s="128"/>
      <c r="S41" s="455"/>
      <c r="T41" s="577"/>
      <c r="U41" s="123"/>
      <c r="V41" s="480"/>
      <c r="W41" s="575"/>
      <c r="X41" s="126"/>
      <c r="Y41" s="455"/>
      <c r="Z41" s="576"/>
      <c r="AA41" s="481"/>
      <c r="AB41" s="159"/>
      <c r="AC41" s="528"/>
      <c r="AD41" s="528"/>
      <c r="AE41" s="126"/>
      <c r="AF41" s="455"/>
      <c r="AG41" s="579"/>
      <c r="AH41" s="162"/>
      <c r="AI41" s="529"/>
      <c r="AJ41" s="529"/>
      <c r="AK41" s="111"/>
      <c r="AL41" s="110"/>
      <c r="AM41" s="460" t="s">
        <v>545</v>
      </c>
      <c r="AN41" s="461"/>
      <c r="AO41" s="89"/>
      <c r="AP41" s="84" t="s">
        <v>111</v>
      </c>
    </row>
    <row r="42" spans="1:42" ht="18.75" customHeight="1">
      <c r="D42" s="378"/>
      <c r="E42" s="379"/>
      <c r="F42" s="379"/>
      <c r="G42" s="378"/>
      <c r="H42" s="379"/>
      <c r="I42" s="378"/>
      <c r="J42" s="381"/>
      <c r="K42" s="381"/>
      <c r="L42" s="129"/>
      <c r="M42" s="455"/>
      <c r="N42" s="577"/>
      <c r="O42" s="156"/>
      <c r="P42" s="581"/>
      <c r="Q42" s="581"/>
      <c r="R42" s="128"/>
      <c r="S42" s="455"/>
      <c r="T42" s="577"/>
      <c r="U42" s="123"/>
      <c r="V42" s="480"/>
      <c r="W42" s="575"/>
      <c r="X42" s="126"/>
      <c r="Y42" s="455"/>
      <c r="Z42" s="576"/>
      <c r="AA42" s="481"/>
      <c r="AB42" s="159"/>
      <c r="AC42" s="529"/>
      <c r="AD42" s="529"/>
      <c r="AE42" s="109"/>
      <c r="AF42" s="110"/>
      <c r="AG42" s="460" t="s">
        <v>546</v>
      </c>
      <c r="AH42" s="460"/>
      <c r="AI42" s="460"/>
      <c r="AJ42" s="460"/>
      <c r="AK42" s="460"/>
      <c r="AL42" s="460"/>
      <c r="AM42" s="460"/>
      <c r="AN42" s="461"/>
      <c r="AO42" s="89"/>
      <c r="AP42" s="84" t="s">
        <v>111</v>
      </c>
    </row>
    <row r="43" spans="1:42" ht="18.75" customHeight="1">
      <c r="D43" s="378"/>
      <c r="E43" s="379"/>
      <c r="F43" s="379"/>
      <c r="G43" s="378"/>
      <c r="H43" s="379"/>
      <c r="I43" s="378"/>
      <c r="J43" s="381"/>
      <c r="K43" s="381"/>
      <c r="L43" s="129"/>
      <c r="M43" s="455"/>
      <c r="N43" s="577"/>
      <c r="O43" s="156"/>
      <c r="P43" s="581"/>
      <c r="Q43" s="581"/>
      <c r="R43" s="128"/>
      <c r="S43" s="455"/>
      <c r="T43" s="577"/>
      <c r="U43" s="123"/>
      <c r="V43" s="480"/>
      <c r="W43" s="575"/>
      <c r="X43" s="112"/>
      <c r="Y43" s="110"/>
      <c r="Z43" s="460" t="s">
        <v>547</v>
      </c>
      <c r="AA43" s="460"/>
      <c r="AB43" s="161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8"/>
      <c r="AO43" s="89"/>
      <c r="AP43" s="84" t="s">
        <v>111</v>
      </c>
    </row>
    <row r="44" spans="1:42" ht="18.75" customHeight="1">
      <c r="D44" s="378"/>
      <c r="E44" s="379"/>
      <c r="F44" s="379"/>
      <c r="G44" s="378"/>
      <c r="H44" s="379"/>
      <c r="I44" s="378"/>
      <c r="J44" s="381"/>
      <c r="K44" s="381"/>
      <c r="L44" s="129"/>
      <c r="M44" s="455"/>
      <c r="N44" s="577"/>
      <c r="O44" s="156"/>
      <c r="P44" s="581"/>
      <c r="Q44" s="581"/>
      <c r="R44" s="128"/>
      <c r="S44" s="455"/>
      <c r="T44" s="577"/>
      <c r="U44" s="124"/>
      <c r="V44" s="110"/>
      <c r="W44" s="460" t="s">
        <v>548</v>
      </c>
      <c r="X44" s="460"/>
      <c r="Y44" s="460"/>
      <c r="Z44" s="460"/>
      <c r="AA44" s="460"/>
      <c r="AB44" s="14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8"/>
      <c r="AO44" s="89"/>
      <c r="AP44" s="84" t="s">
        <v>111</v>
      </c>
    </row>
    <row r="45" spans="1:42" ht="18.75" customHeight="1">
      <c r="D45" s="378"/>
      <c r="E45" s="379"/>
      <c r="F45" s="379"/>
      <c r="G45" s="378"/>
      <c r="H45" s="379"/>
      <c r="I45" s="378"/>
      <c r="J45" s="381"/>
      <c r="K45" s="381"/>
      <c r="L45" s="129"/>
      <c r="M45" s="455"/>
      <c r="N45" s="577"/>
      <c r="O45" s="157"/>
      <c r="P45" s="582"/>
      <c r="Q45" s="582"/>
      <c r="R45" s="112"/>
      <c r="S45" s="105"/>
      <c r="T45" s="460" t="s">
        <v>549</v>
      </c>
      <c r="U45" s="460"/>
      <c r="V45" s="460"/>
      <c r="W45" s="460"/>
      <c r="X45" s="460"/>
      <c r="Y45" s="460"/>
      <c r="Z45" s="460"/>
      <c r="AA45" s="460"/>
      <c r="AB45" s="460"/>
      <c r="AC45" s="460"/>
      <c r="AD45" s="460"/>
      <c r="AE45" s="460"/>
      <c r="AF45" s="460"/>
      <c r="AG45" s="460"/>
      <c r="AH45" s="460"/>
      <c r="AI45" s="460"/>
      <c r="AJ45" s="460"/>
      <c r="AK45" s="460"/>
      <c r="AL45" s="460"/>
      <c r="AM45" s="460"/>
      <c r="AN45" s="461"/>
      <c r="AO45" s="89"/>
      <c r="AP45" s="84" t="s">
        <v>111</v>
      </c>
    </row>
    <row r="46" spans="1:42" ht="15" customHeight="1">
      <c r="AH46" s="144"/>
    </row>
    <row r="47" spans="1:42" ht="15" customHeight="1">
      <c r="A47" s="14" t="s">
        <v>553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83"/>
      <c r="V47" s="14"/>
      <c r="W47" s="14"/>
      <c r="AH47" s="144"/>
    </row>
    <row r="48" spans="1:42" ht="15" customHeight="1">
      <c r="AH48" s="144"/>
    </row>
    <row r="49" spans="1:42" ht="18.75" customHeight="1">
      <c r="D49" s="378"/>
      <c r="E49" s="379"/>
      <c r="F49" s="379"/>
      <c r="G49" s="378"/>
      <c r="H49" s="379"/>
      <c r="I49" s="378"/>
      <c r="J49" s="381"/>
      <c r="K49" s="381"/>
      <c r="L49" s="378"/>
      <c r="M49" s="378"/>
      <c r="N49" s="380"/>
      <c r="O49" s="378"/>
      <c r="P49" s="381"/>
      <c r="Q49" s="381"/>
      <c r="R49" s="378"/>
      <c r="S49" s="583" t="s">
        <v>63</v>
      </c>
      <c r="T49" s="577"/>
      <c r="U49" s="122"/>
      <c r="V49" s="480" t="s">
        <v>63</v>
      </c>
      <c r="W49" s="575"/>
      <c r="X49" s="125"/>
      <c r="Y49" s="455" t="s">
        <v>63</v>
      </c>
      <c r="Z49" s="576"/>
      <c r="AA49" s="481"/>
      <c r="AB49" s="159"/>
      <c r="AC49" s="527" t="s">
        <v>161</v>
      </c>
      <c r="AD49" s="527" t="s">
        <v>18</v>
      </c>
      <c r="AE49" s="125"/>
      <c r="AF49" s="455" t="s">
        <v>63</v>
      </c>
      <c r="AG49" s="578"/>
      <c r="AH49" s="164"/>
      <c r="AI49" s="527" t="s">
        <v>161</v>
      </c>
      <c r="AJ49" s="527" t="s">
        <v>18</v>
      </c>
      <c r="AK49" s="106"/>
      <c r="AL49" s="88" t="s">
        <v>63</v>
      </c>
      <c r="AM49" s="116"/>
      <c r="AN49" s="78"/>
      <c r="AO49" s="89"/>
      <c r="AP49" s="84" t="s">
        <v>110</v>
      </c>
    </row>
    <row r="50" spans="1:42" ht="18.75" customHeight="1">
      <c r="D50" s="378"/>
      <c r="E50" s="379"/>
      <c r="F50" s="379"/>
      <c r="G50" s="378"/>
      <c r="H50" s="379"/>
      <c r="I50" s="378"/>
      <c r="J50" s="381"/>
      <c r="K50" s="381"/>
      <c r="L50" s="378"/>
      <c r="M50" s="378"/>
      <c r="N50" s="380"/>
      <c r="O50" s="378"/>
      <c r="P50" s="381"/>
      <c r="Q50" s="381"/>
      <c r="R50" s="378"/>
      <c r="S50" s="583"/>
      <c r="T50" s="577"/>
      <c r="U50" s="123"/>
      <c r="V50" s="480"/>
      <c r="W50" s="575"/>
      <c r="X50" s="126"/>
      <c r="Y50" s="455"/>
      <c r="Z50" s="576"/>
      <c r="AA50" s="481"/>
      <c r="AB50" s="159"/>
      <c r="AC50" s="528"/>
      <c r="AD50" s="528"/>
      <c r="AE50" s="126"/>
      <c r="AF50" s="455"/>
      <c r="AG50" s="579"/>
      <c r="AH50" s="162"/>
      <c r="AI50" s="529"/>
      <c r="AJ50" s="529"/>
      <c r="AK50" s="111"/>
      <c r="AL50" s="110"/>
      <c r="AM50" s="460" t="s">
        <v>545</v>
      </c>
      <c r="AN50" s="461"/>
      <c r="AO50" s="89"/>
      <c r="AP50" s="84" t="s">
        <v>111</v>
      </c>
    </row>
    <row r="51" spans="1:42" ht="18.75" customHeight="1">
      <c r="D51" s="378"/>
      <c r="E51" s="379"/>
      <c r="F51" s="379"/>
      <c r="G51" s="378"/>
      <c r="H51" s="379"/>
      <c r="I51" s="378"/>
      <c r="J51" s="381"/>
      <c r="K51" s="381"/>
      <c r="L51" s="378"/>
      <c r="M51" s="378"/>
      <c r="N51" s="380"/>
      <c r="O51" s="378"/>
      <c r="P51" s="381"/>
      <c r="Q51" s="381"/>
      <c r="R51" s="378"/>
      <c r="S51" s="583"/>
      <c r="T51" s="577"/>
      <c r="U51" s="123"/>
      <c r="V51" s="480"/>
      <c r="W51" s="575"/>
      <c r="X51" s="126"/>
      <c r="Y51" s="455"/>
      <c r="Z51" s="576"/>
      <c r="AA51" s="481"/>
      <c r="AB51" s="159"/>
      <c r="AC51" s="529"/>
      <c r="AD51" s="529"/>
      <c r="AE51" s="109"/>
      <c r="AF51" s="110"/>
      <c r="AG51" s="460" t="s">
        <v>546</v>
      </c>
      <c r="AH51" s="460"/>
      <c r="AI51" s="460"/>
      <c r="AJ51" s="460"/>
      <c r="AK51" s="460"/>
      <c r="AL51" s="460"/>
      <c r="AM51" s="460"/>
      <c r="AN51" s="461"/>
      <c r="AO51" s="89"/>
      <c r="AP51" s="84" t="s">
        <v>111</v>
      </c>
    </row>
    <row r="52" spans="1:42" ht="18.75" customHeight="1">
      <c r="D52" s="378"/>
      <c r="E52" s="379"/>
      <c r="F52" s="379"/>
      <c r="G52" s="378"/>
      <c r="H52" s="379"/>
      <c r="I52" s="378"/>
      <c r="J52" s="381"/>
      <c r="K52" s="381"/>
      <c r="L52" s="378"/>
      <c r="M52" s="378"/>
      <c r="N52" s="380"/>
      <c r="O52" s="378"/>
      <c r="P52" s="381"/>
      <c r="Q52" s="381"/>
      <c r="R52" s="378"/>
      <c r="S52" s="583"/>
      <c r="T52" s="577"/>
      <c r="U52" s="123"/>
      <c r="V52" s="480"/>
      <c r="W52" s="575"/>
      <c r="X52" s="112"/>
      <c r="Y52" s="110"/>
      <c r="Z52" s="460" t="s">
        <v>547</v>
      </c>
      <c r="AA52" s="460"/>
      <c r="AB52" s="161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8"/>
      <c r="AO52" s="89"/>
      <c r="AP52" s="84" t="s">
        <v>111</v>
      </c>
    </row>
    <row r="53" spans="1:42" ht="18.75" customHeight="1">
      <c r="D53" s="378"/>
      <c r="E53" s="379"/>
      <c r="F53" s="379"/>
      <c r="G53" s="378"/>
      <c r="H53" s="379"/>
      <c r="I53" s="378"/>
      <c r="J53" s="381"/>
      <c r="K53" s="381"/>
      <c r="L53" s="378"/>
      <c r="M53" s="378"/>
      <c r="N53" s="380"/>
      <c r="O53" s="378"/>
      <c r="P53" s="381"/>
      <c r="Q53" s="381"/>
      <c r="R53" s="378"/>
      <c r="S53" s="583"/>
      <c r="T53" s="577"/>
      <c r="U53" s="124"/>
      <c r="V53" s="110"/>
      <c r="W53" s="460" t="s">
        <v>548</v>
      </c>
      <c r="X53" s="460"/>
      <c r="Y53" s="460"/>
      <c r="Z53" s="460"/>
      <c r="AA53" s="460"/>
      <c r="AB53" s="14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8"/>
      <c r="AO53" s="89"/>
      <c r="AP53" s="84" t="s">
        <v>111</v>
      </c>
    </row>
    <row r="54" spans="1:42" ht="15" customHeight="1">
      <c r="AH54" s="144"/>
    </row>
    <row r="55" spans="1:42" ht="15" customHeight="1">
      <c r="A55" s="14" t="s">
        <v>554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83"/>
      <c r="V55" s="14"/>
      <c r="W55" s="14"/>
      <c r="AH55" s="144"/>
    </row>
    <row r="56" spans="1:42" ht="15" customHeight="1">
      <c r="AH56" s="144"/>
    </row>
    <row r="57" spans="1:42" ht="18.75" customHeight="1">
      <c r="D57" s="378"/>
      <c r="E57" s="379"/>
      <c r="F57" s="379"/>
      <c r="G57" s="378"/>
      <c r="H57" s="379"/>
      <c r="I57" s="378"/>
      <c r="J57" s="381"/>
      <c r="K57" s="381"/>
      <c r="L57" s="378"/>
      <c r="M57" s="378"/>
      <c r="N57" s="380"/>
      <c r="O57" s="378"/>
      <c r="P57" s="381"/>
      <c r="Q57" s="381"/>
      <c r="R57" s="378"/>
      <c r="S57" s="378"/>
      <c r="T57" s="380"/>
      <c r="U57" s="378"/>
      <c r="V57" s="480" t="s">
        <v>63</v>
      </c>
      <c r="W57" s="575"/>
      <c r="X57" s="125"/>
      <c r="Y57" s="455" t="s">
        <v>63</v>
      </c>
      <c r="Z57" s="576"/>
      <c r="AA57" s="481"/>
      <c r="AB57" s="159"/>
      <c r="AC57" s="527" t="s">
        <v>161</v>
      </c>
      <c r="AD57" s="527" t="s">
        <v>18</v>
      </c>
      <c r="AE57" s="125"/>
      <c r="AF57" s="455" t="s">
        <v>63</v>
      </c>
      <c r="AG57" s="578"/>
      <c r="AH57" s="164"/>
      <c r="AI57" s="527" t="s">
        <v>161</v>
      </c>
      <c r="AJ57" s="527" t="s">
        <v>18</v>
      </c>
      <c r="AK57" s="106"/>
      <c r="AL57" s="88" t="s">
        <v>63</v>
      </c>
      <c r="AM57" s="116"/>
      <c r="AN57" s="78"/>
      <c r="AO57" s="89"/>
      <c r="AP57" s="84" t="s">
        <v>110</v>
      </c>
    </row>
    <row r="58" spans="1:42" ht="18.75" customHeight="1">
      <c r="D58" s="378"/>
      <c r="E58" s="379"/>
      <c r="F58" s="379"/>
      <c r="G58" s="378"/>
      <c r="H58" s="379"/>
      <c r="I58" s="378"/>
      <c r="J58" s="381"/>
      <c r="K58" s="381"/>
      <c r="L58" s="378"/>
      <c r="M58" s="378"/>
      <c r="N58" s="380"/>
      <c r="O58" s="378"/>
      <c r="P58" s="381"/>
      <c r="Q58" s="381"/>
      <c r="R58" s="378"/>
      <c r="S58" s="378"/>
      <c r="T58" s="380"/>
      <c r="U58" s="378"/>
      <c r="V58" s="480"/>
      <c r="W58" s="575"/>
      <c r="X58" s="126"/>
      <c r="Y58" s="455"/>
      <c r="Z58" s="576"/>
      <c r="AA58" s="481"/>
      <c r="AB58" s="159"/>
      <c r="AC58" s="528"/>
      <c r="AD58" s="528"/>
      <c r="AE58" s="126"/>
      <c r="AF58" s="455"/>
      <c r="AG58" s="579"/>
      <c r="AH58" s="162"/>
      <c r="AI58" s="529"/>
      <c r="AJ58" s="529"/>
      <c r="AK58" s="111"/>
      <c r="AL58" s="110"/>
      <c r="AM58" s="460" t="s">
        <v>545</v>
      </c>
      <c r="AN58" s="461"/>
      <c r="AO58" s="89"/>
      <c r="AP58" s="84" t="s">
        <v>111</v>
      </c>
    </row>
    <row r="59" spans="1:42" ht="18.75" customHeight="1">
      <c r="D59" s="378"/>
      <c r="E59" s="379"/>
      <c r="F59" s="379"/>
      <c r="G59" s="378"/>
      <c r="H59" s="379"/>
      <c r="I59" s="378"/>
      <c r="J59" s="381"/>
      <c r="K59" s="381"/>
      <c r="L59" s="378"/>
      <c r="M59" s="378"/>
      <c r="N59" s="380"/>
      <c r="O59" s="378"/>
      <c r="P59" s="381"/>
      <c r="Q59" s="381"/>
      <c r="R59" s="378"/>
      <c r="S59" s="378"/>
      <c r="T59" s="380"/>
      <c r="U59" s="378"/>
      <c r="V59" s="480"/>
      <c r="W59" s="575"/>
      <c r="X59" s="126"/>
      <c r="Y59" s="455"/>
      <c r="Z59" s="576"/>
      <c r="AA59" s="481"/>
      <c r="AB59" s="159"/>
      <c r="AC59" s="529"/>
      <c r="AD59" s="529"/>
      <c r="AE59" s="109"/>
      <c r="AF59" s="110"/>
      <c r="AG59" s="460" t="s">
        <v>546</v>
      </c>
      <c r="AH59" s="460"/>
      <c r="AI59" s="460"/>
      <c r="AJ59" s="460"/>
      <c r="AK59" s="460"/>
      <c r="AL59" s="460"/>
      <c r="AM59" s="460"/>
      <c r="AN59" s="461"/>
      <c r="AO59" s="89"/>
      <c r="AP59" s="84" t="s">
        <v>111</v>
      </c>
    </row>
    <row r="60" spans="1:42" ht="18.75" customHeight="1">
      <c r="D60" s="378"/>
      <c r="E60" s="379"/>
      <c r="F60" s="379"/>
      <c r="G60" s="378"/>
      <c r="H60" s="379"/>
      <c r="I60" s="378"/>
      <c r="J60" s="381"/>
      <c r="K60" s="381"/>
      <c r="L60" s="378"/>
      <c r="M60" s="378"/>
      <c r="N60" s="380"/>
      <c r="O60" s="378"/>
      <c r="P60" s="381"/>
      <c r="Q60" s="381"/>
      <c r="R60" s="378"/>
      <c r="S60" s="378"/>
      <c r="T60" s="380"/>
      <c r="U60" s="378"/>
      <c r="V60" s="480"/>
      <c r="W60" s="575"/>
      <c r="X60" s="112"/>
      <c r="Y60" s="110"/>
      <c r="Z60" s="460" t="s">
        <v>547</v>
      </c>
      <c r="AA60" s="460"/>
      <c r="AB60" s="161"/>
      <c r="AC60" s="117"/>
      <c r="AD60" s="117"/>
      <c r="AE60" s="117"/>
      <c r="AF60" s="117"/>
      <c r="AG60" s="117"/>
      <c r="AH60" s="117"/>
      <c r="AI60" s="117"/>
      <c r="AJ60" s="117"/>
      <c r="AK60" s="117"/>
      <c r="AL60" s="117"/>
      <c r="AM60" s="117"/>
      <c r="AN60" s="118"/>
      <c r="AO60" s="89"/>
      <c r="AP60" s="84" t="s">
        <v>111</v>
      </c>
    </row>
    <row r="61" spans="1:42" ht="15" customHeight="1">
      <c r="AH61" s="144"/>
    </row>
    <row r="62" spans="1:42" ht="15" customHeight="1">
      <c r="A62" s="14" t="s">
        <v>555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83"/>
      <c r="V62" s="14"/>
      <c r="W62" s="14"/>
      <c r="AH62" s="144"/>
    </row>
    <row r="63" spans="1:42" ht="15" customHeight="1">
      <c r="AH63" s="144"/>
    </row>
    <row r="64" spans="1:42" ht="18.75" customHeight="1">
      <c r="D64" s="378"/>
      <c r="E64" s="379"/>
      <c r="F64" s="379"/>
      <c r="G64" s="378"/>
      <c r="H64" s="379"/>
      <c r="I64" s="378"/>
      <c r="J64" s="381"/>
      <c r="K64" s="381"/>
      <c r="L64" s="378"/>
      <c r="M64" s="378"/>
      <c r="N64" s="380"/>
      <c r="O64" s="378"/>
      <c r="P64" s="381"/>
      <c r="Q64" s="381"/>
      <c r="R64" s="378"/>
      <c r="S64" s="378"/>
      <c r="T64" s="380"/>
      <c r="U64" s="378"/>
      <c r="V64" s="378"/>
      <c r="W64" s="381"/>
      <c r="X64" s="378"/>
      <c r="Y64" s="455" t="s">
        <v>63</v>
      </c>
      <c r="Z64" s="576"/>
      <c r="AA64" s="481"/>
      <c r="AB64" s="159"/>
      <c r="AC64" s="527" t="s">
        <v>161</v>
      </c>
      <c r="AD64" s="527" t="s">
        <v>18</v>
      </c>
      <c r="AE64" s="125"/>
      <c r="AF64" s="455" t="s">
        <v>63</v>
      </c>
      <c r="AG64" s="578"/>
      <c r="AH64" s="164"/>
      <c r="AI64" s="527" t="s">
        <v>161</v>
      </c>
      <c r="AJ64" s="527" t="s">
        <v>18</v>
      </c>
      <c r="AK64" s="106"/>
      <c r="AL64" s="88" t="s">
        <v>63</v>
      </c>
      <c r="AM64" s="116"/>
      <c r="AN64" s="78"/>
      <c r="AO64" s="89"/>
      <c r="AP64" s="84" t="s">
        <v>110</v>
      </c>
    </row>
    <row r="65" spans="1:42" ht="18.75" customHeight="1">
      <c r="D65" s="378"/>
      <c r="E65" s="379"/>
      <c r="F65" s="379"/>
      <c r="G65" s="378"/>
      <c r="H65" s="379"/>
      <c r="I65" s="378"/>
      <c r="J65" s="381"/>
      <c r="K65" s="381"/>
      <c r="L65" s="378"/>
      <c r="M65" s="378"/>
      <c r="N65" s="380"/>
      <c r="O65" s="378"/>
      <c r="P65" s="381"/>
      <c r="Q65" s="381"/>
      <c r="R65" s="378"/>
      <c r="S65" s="378"/>
      <c r="T65" s="380"/>
      <c r="U65" s="378"/>
      <c r="V65" s="378"/>
      <c r="W65" s="381"/>
      <c r="X65" s="378"/>
      <c r="Y65" s="455"/>
      <c r="Z65" s="576"/>
      <c r="AA65" s="481"/>
      <c r="AB65" s="159"/>
      <c r="AC65" s="528"/>
      <c r="AD65" s="528"/>
      <c r="AE65" s="126"/>
      <c r="AF65" s="455"/>
      <c r="AG65" s="579"/>
      <c r="AH65" s="162"/>
      <c r="AI65" s="529"/>
      <c r="AJ65" s="529"/>
      <c r="AK65" s="111"/>
      <c r="AL65" s="110"/>
      <c r="AM65" s="460" t="s">
        <v>545</v>
      </c>
      <c r="AN65" s="461"/>
      <c r="AO65" s="89"/>
      <c r="AP65" s="84" t="s">
        <v>111</v>
      </c>
    </row>
    <row r="66" spans="1:42" ht="18.75" customHeight="1">
      <c r="D66" s="378"/>
      <c r="E66" s="379"/>
      <c r="F66" s="379"/>
      <c r="G66" s="378"/>
      <c r="H66" s="379"/>
      <c r="I66" s="378"/>
      <c r="J66" s="381"/>
      <c r="K66" s="381"/>
      <c r="L66" s="378"/>
      <c r="M66" s="378"/>
      <c r="N66" s="380"/>
      <c r="O66" s="378"/>
      <c r="P66" s="381"/>
      <c r="Q66" s="381"/>
      <c r="R66" s="378"/>
      <c r="S66" s="378"/>
      <c r="T66" s="380"/>
      <c r="U66" s="378"/>
      <c r="V66" s="378"/>
      <c r="W66" s="382"/>
      <c r="X66" s="378"/>
      <c r="Y66" s="455"/>
      <c r="Z66" s="576"/>
      <c r="AA66" s="481"/>
      <c r="AB66" s="159"/>
      <c r="AC66" s="529"/>
      <c r="AD66" s="529"/>
      <c r="AE66" s="109"/>
      <c r="AF66" s="110"/>
      <c r="AG66" s="460" t="s">
        <v>546</v>
      </c>
      <c r="AH66" s="460"/>
      <c r="AI66" s="460"/>
      <c r="AJ66" s="460"/>
      <c r="AK66" s="460"/>
      <c r="AL66" s="460"/>
      <c r="AM66" s="460"/>
      <c r="AN66" s="461"/>
      <c r="AO66" s="89"/>
      <c r="AP66" s="84" t="s">
        <v>111</v>
      </c>
    </row>
    <row r="67" spans="1:42" ht="15" customHeight="1">
      <c r="AH67" s="144"/>
    </row>
    <row r="68" spans="1:42" ht="15" customHeight="1">
      <c r="A68" s="14" t="s">
        <v>556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83"/>
      <c r="V68" s="14"/>
      <c r="W68" s="14"/>
      <c r="AH68" s="144"/>
    </row>
    <row r="69" spans="1:42" ht="15" customHeight="1">
      <c r="AH69" s="144"/>
    </row>
    <row r="70" spans="1:42" ht="18.75" customHeight="1">
      <c r="D70" s="378"/>
      <c r="E70" s="379"/>
      <c r="F70" s="379"/>
      <c r="G70" s="378"/>
      <c r="H70" s="379"/>
      <c r="I70" s="378"/>
      <c r="J70" s="381"/>
      <c r="K70" s="381"/>
      <c r="L70" s="378"/>
      <c r="M70" s="378"/>
      <c r="N70" s="380"/>
      <c r="O70" s="378"/>
      <c r="P70" s="381"/>
      <c r="Q70" s="381"/>
      <c r="R70" s="378"/>
      <c r="S70" s="378"/>
      <c r="T70" s="380"/>
      <c r="U70" s="378"/>
      <c r="V70" s="378"/>
      <c r="W70" s="381"/>
      <c r="X70" s="378"/>
      <c r="Z70" s="381"/>
      <c r="AA70" s="383"/>
      <c r="AB70" s="378"/>
      <c r="AC70" s="381"/>
      <c r="AD70" s="381"/>
      <c r="AE70" s="378"/>
      <c r="AF70" s="455" t="s">
        <v>63</v>
      </c>
      <c r="AG70" s="578"/>
      <c r="AH70" s="164"/>
      <c r="AI70" s="527" t="s">
        <v>161</v>
      </c>
      <c r="AJ70" s="527" t="s">
        <v>18</v>
      </c>
      <c r="AK70" s="106"/>
      <c r="AL70" s="88" t="s">
        <v>63</v>
      </c>
      <c r="AM70" s="116"/>
      <c r="AN70" s="78"/>
      <c r="AO70" s="89"/>
      <c r="AP70" s="84" t="s">
        <v>110</v>
      </c>
    </row>
    <row r="71" spans="1:42" ht="18.75" customHeight="1">
      <c r="D71" s="378"/>
      <c r="E71" s="379"/>
      <c r="F71" s="379"/>
      <c r="G71" s="378"/>
      <c r="H71" s="379"/>
      <c r="I71" s="378"/>
      <c r="J71" s="381"/>
      <c r="K71" s="381"/>
      <c r="L71" s="378"/>
      <c r="M71" s="378"/>
      <c r="N71" s="380"/>
      <c r="O71" s="378"/>
      <c r="P71" s="381"/>
      <c r="Q71" s="381"/>
      <c r="R71" s="378"/>
      <c r="S71" s="378"/>
      <c r="T71" s="380"/>
      <c r="U71" s="378"/>
      <c r="V71" s="378"/>
      <c r="W71" s="381"/>
      <c r="X71" s="378"/>
      <c r="Z71" s="381"/>
      <c r="AA71" s="383"/>
      <c r="AB71" s="378"/>
      <c r="AC71" s="381"/>
      <c r="AD71" s="381"/>
      <c r="AE71" s="378"/>
      <c r="AF71" s="455"/>
      <c r="AG71" s="579"/>
      <c r="AH71" s="162"/>
      <c r="AI71" s="529"/>
      <c r="AJ71" s="529"/>
      <c r="AK71" s="111"/>
      <c r="AL71" s="110"/>
      <c r="AM71" s="460" t="s">
        <v>545</v>
      </c>
      <c r="AN71" s="461"/>
      <c r="AO71" s="89"/>
      <c r="AP71" s="84" t="s">
        <v>111</v>
      </c>
    </row>
    <row r="72" spans="1:42" ht="15" customHeight="1">
      <c r="AH72" s="144"/>
    </row>
    <row r="73" spans="1:42" ht="15" customHeight="1">
      <c r="A73" s="14" t="s">
        <v>557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83"/>
      <c r="V73" s="14"/>
      <c r="W73" s="14"/>
      <c r="AH73" s="144"/>
    </row>
    <row r="74" spans="1:42" ht="15" customHeight="1">
      <c r="AH74" s="144"/>
    </row>
    <row r="75" spans="1:42" ht="18.75" customHeight="1">
      <c r="D75" s="378"/>
      <c r="E75" s="379"/>
      <c r="F75" s="379"/>
      <c r="G75" s="378"/>
      <c r="H75" s="379"/>
      <c r="I75" s="378"/>
      <c r="J75" s="381"/>
      <c r="K75" s="381"/>
      <c r="L75" s="378"/>
      <c r="M75" s="378"/>
      <c r="N75" s="380"/>
      <c r="O75" s="378"/>
      <c r="P75" s="381"/>
      <c r="Q75" s="381"/>
      <c r="R75" s="378"/>
      <c r="S75" s="378"/>
      <c r="T75" s="380"/>
      <c r="U75" s="378"/>
      <c r="V75" s="378"/>
      <c r="W75" s="381"/>
      <c r="X75" s="378"/>
      <c r="Z75" s="381"/>
      <c r="AA75" s="383"/>
      <c r="AB75" s="378"/>
      <c r="AC75" s="381"/>
      <c r="AD75" s="381"/>
      <c r="AE75" s="378"/>
      <c r="AF75" s="378"/>
      <c r="AG75" s="380"/>
      <c r="AH75" s="378"/>
      <c r="AI75" s="381"/>
      <c r="AJ75" s="381"/>
      <c r="AK75" s="378"/>
      <c r="AL75" s="88" t="s">
        <v>63</v>
      </c>
      <c r="AM75" s="116"/>
      <c r="AN75" s="78"/>
      <c r="AO75" s="89"/>
      <c r="AP75" s="84" t="s">
        <v>110</v>
      </c>
    </row>
    <row r="76" spans="1:42" ht="11.25" customHeight="1">
      <c r="U76"/>
      <c r="AH76" s="144"/>
    </row>
    <row r="77" spans="1:42" ht="15" customHeight="1">
      <c r="AH77" s="144"/>
    </row>
    <row r="78" spans="1:42" ht="15" customHeight="1">
      <c r="A78" s="14" t="s">
        <v>558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83"/>
      <c r="V78" s="14"/>
      <c r="W78" s="14"/>
      <c r="AH78" s="144"/>
    </row>
    <row r="79" spans="1:42" ht="15" customHeight="1">
      <c r="AH79" s="144"/>
    </row>
    <row r="80" spans="1:42" ht="18.75" customHeight="1">
      <c r="D80" s="378"/>
      <c r="E80" s="379"/>
      <c r="F80" s="379"/>
      <c r="G80" s="378"/>
      <c r="H80" s="379"/>
      <c r="I80" s="378"/>
      <c r="J80" s="381"/>
      <c r="K80" s="381"/>
      <c r="L80" s="378"/>
      <c r="M80" s="378"/>
      <c r="N80" s="380"/>
      <c r="O80" s="378"/>
      <c r="P80" s="381"/>
      <c r="Q80" s="381"/>
      <c r="R80" s="378"/>
      <c r="S80" s="378"/>
      <c r="T80" s="380"/>
      <c r="U80" s="378"/>
      <c r="V80" s="480" t="s">
        <v>63</v>
      </c>
      <c r="W80" s="575"/>
      <c r="X80" s="125"/>
      <c r="Y80" s="587" t="s">
        <v>63</v>
      </c>
      <c r="Z80" s="590"/>
      <c r="AA80" s="584"/>
      <c r="AB80" s="159"/>
      <c r="AC80" s="147"/>
      <c r="AD80" s="147"/>
      <c r="AE80" s="117"/>
      <c r="AF80" s="117"/>
      <c r="AG80" s="117"/>
      <c r="AH80" s="117"/>
      <c r="AI80" s="117"/>
      <c r="AJ80" s="117"/>
      <c r="AK80" s="117"/>
      <c r="AL80" s="117"/>
      <c r="AM80" s="117"/>
      <c r="AN80" s="118"/>
      <c r="AO80" s="89"/>
      <c r="AP80" s="134"/>
    </row>
    <row r="81" spans="1:42" ht="18.75" customHeight="1">
      <c r="D81" s="378"/>
      <c r="E81" s="379"/>
      <c r="F81" s="379"/>
      <c r="G81" s="378"/>
      <c r="H81" s="379"/>
      <c r="I81" s="378"/>
      <c r="J81" s="381"/>
      <c r="K81" s="381"/>
      <c r="L81" s="378"/>
      <c r="M81" s="378"/>
      <c r="N81" s="380"/>
      <c r="O81" s="378"/>
      <c r="P81" s="381"/>
      <c r="Q81" s="381"/>
      <c r="R81" s="378"/>
      <c r="S81" s="378"/>
      <c r="T81" s="380"/>
      <c r="U81" s="378"/>
      <c r="V81" s="480"/>
      <c r="W81" s="575"/>
      <c r="X81" s="126"/>
      <c r="Y81" s="588"/>
      <c r="Z81" s="591"/>
      <c r="AA81" s="585"/>
      <c r="AB81" s="159"/>
      <c r="AC81" s="147"/>
      <c r="AD81" s="147"/>
      <c r="AE81" s="117"/>
      <c r="AF81" s="117"/>
      <c r="AG81" s="117"/>
      <c r="AH81" s="117"/>
      <c r="AI81" s="117"/>
      <c r="AJ81" s="117"/>
      <c r="AK81" s="117"/>
      <c r="AL81" s="117"/>
      <c r="AM81" s="117"/>
      <c r="AN81" s="118"/>
      <c r="AO81" s="89"/>
      <c r="AP81" s="134"/>
    </row>
    <row r="82" spans="1:42" ht="18.75" customHeight="1">
      <c r="D82" s="378"/>
      <c r="E82" s="379"/>
      <c r="F82" s="379"/>
      <c r="G82" s="378"/>
      <c r="H82" s="379"/>
      <c r="I82" s="378"/>
      <c r="J82" s="381"/>
      <c r="K82" s="381"/>
      <c r="L82" s="378"/>
      <c r="M82" s="378"/>
      <c r="N82" s="380"/>
      <c r="O82" s="378"/>
      <c r="P82" s="381"/>
      <c r="Q82" s="381"/>
      <c r="R82" s="378"/>
      <c r="S82" s="378"/>
      <c r="T82" s="380"/>
      <c r="U82" s="378"/>
      <c r="V82" s="480"/>
      <c r="W82" s="575"/>
      <c r="X82" s="126"/>
      <c r="Y82" s="589"/>
      <c r="Z82" s="592"/>
      <c r="AA82" s="586"/>
      <c r="AB82" s="159"/>
      <c r="AC82" s="147"/>
      <c r="AD82" s="147"/>
      <c r="AE82" s="117"/>
      <c r="AF82" s="117"/>
      <c r="AG82" s="117"/>
      <c r="AH82" s="117"/>
      <c r="AI82" s="117"/>
      <c r="AJ82" s="117"/>
      <c r="AK82" s="117"/>
      <c r="AL82" s="117"/>
      <c r="AM82" s="117"/>
      <c r="AN82" s="118"/>
      <c r="AO82" s="89"/>
      <c r="AP82" s="134"/>
    </row>
    <row r="83" spans="1:42" ht="18.75" customHeight="1">
      <c r="D83" s="378"/>
      <c r="E83" s="379"/>
      <c r="F83" s="379"/>
      <c r="G83" s="378"/>
      <c r="H83" s="379"/>
      <c r="I83" s="378"/>
      <c r="J83" s="381"/>
      <c r="K83" s="381"/>
      <c r="L83" s="378"/>
      <c r="M83" s="378"/>
      <c r="N83" s="380"/>
      <c r="O83" s="378"/>
      <c r="P83" s="381"/>
      <c r="Q83" s="381"/>
      <c r="R83" s="378"/>
      <c r="S83" s="378"/>
      <c r="T83" s="380"/>
      <c r="U83" s="378"/>
      <c r="V83" s="480"/>
      <c r="W83" s="575"/>
      <c r="X83" s="112"/>
      <c r="Y83" s="110"/>
      <c r="Z83" s="460" t="s">
        <v>547</v>
      </c>
      <c r="AA83" s="460"/>
      <c r="AB83" s="161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8"/>
      <c r="AO83" s="89"/>
      <c r="AP83" s="134" t="s">
        <v>111</v>
      </c>
    </row>
    <row r="84" spans="1:42" ht="15" customHeight="1">
      <c r="AH84" s="144"/>
    </row>
    <row r="85" spans="1:42" ht="15" customHeight="1">
      <c r="A85" s="14" t="s">
        <v>559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83"/>
      <c r="V85" s="14"/>
      <c r="W85" s="14"/>
      <c r="AH85" s="144"/>
    </row>
    <row r="86" spans="1:42" ht="15" customHeight="1">
      <c r="AH86" s="144"/>
    </row>
    <row r="87" spans="1:42" ht="18.75" customHeight="1">
      <c r="D87" s="378"/>
      <c r="E87" s="379"/>
      <c r="F87" s="379"/>
      <c r="G87" s="378"/>
      <c r="H87" s="379"/>
      <c r="I87" s="378"/>
      <c r="J87" s="381"/>
      <c r="K87" s="381"/>
      <c r="L87" s="378"/>
      <c r="M87" s="378"/>
      <c r="N87" s="380"/>
      <c r="O87" s="378"/>
      <c r="P87" s="381"/>
      <c r="Q87" s="381"/>
      <c r="R87" s="378"/>
      <c r="S87" s="378"/>
      <c r="T87" s="380"/>
      <c r="U87" s="378"/>
      <c r="V87" s="378"/>
      <c r="W87" s="381"/>
      <c r="X87" s="378"/>
      <c r="Y87" s="455" t="s">
        <v>63</v>
      </c>
      <c r="Z87" s="576"/>
      <c r="AA87" s="481"/>
      <c r="AB87" s="159"/>
      <c r="AC87" s="147"/>
      <c r="AD87" s="147"/>
      <c r="AE87" s="117"/>
      <c r="AF87" s="117"/>
      <c r="AG87" s="117"/>
      <c r="AH87" s="117"/>
      <c r="AI87" s="117"/>
      <c r="AJ87" s="117"/>
      <c r="AK87" s="117"/>
      <c r="AL87" s="117"/>
      <c r="AM87" s="117"/>
      <c r="AN87" s="118"/>
      <c r="AO87" s="89"/>
      <c r="AP87" s="134"/>
    </row>
    <row r="88" spans="1:42" ht="18.75" customHeight="1">
      <c r="D88" s="378"/>
      <c r="E88" s="379"/>
      <c r="F88" s="379"/>
      <c r="G88" s="378"/>
      <c r="H88" s="379"/>
      <c r="I88" s="378"/>
      <c r="J88" s="381"/>
      <c r="K88" s="381"/>
      <c r="L88" s="378"/>
      <c r="M88" s="378"/>
      <c r="N88" s="380"/>
      <c r="O88" s="378"/>
      <c r="P88" s="381"/>
      <c r="Q88" s="381"/>
      <c r="R88" s="378"/>
      <c r="S88" s="378"/>
      <c r="T88" s="380"/>
      <c r="U88" s="378"/>
      <c r="V88" s="378"/>
      <c r="W88" s="381"/>
      <c r="X88" s="378"/>
      <c r="Y88" s="455"/>
      <c r="Z88" s="576"/>
      <c r="AA88" s="481"/>
      <c r="AB88" s="159"/>
      <c r="AC88" s="147"/>
      <c r="AD88" s="147"/>
      <c r="AE88" s="117"/>
      <c r="AF88" s="117"/>
      <c r="AG88" s="117"/>
      <c r="AH88" s="117"/>
      <c r="AI88" s="117"/>
      <c r="AJ88" s="117"/>
      <c r="AK88" s="117"/>
      <c r="AL88" s="117"/>
      <c r="AM88" s="117"/>
      <c r="AN88" s="118"/>
      <c r="AO88" s="89"/>
      <c r="AP88" s="134"/>
    </row>
    <row r="89" spans="1:42" ht="18.75" customHeight="1">
      <c r="D89" s="378"/>
      <c r="E89" s="379"/>
      <c r="F89" s="379"/>
      <c r="G89" s="378"/>
      <c r="H89" s="379"/>
      <c r="I89" s="378"/>
      <c r="J89" s="381"/>
      <c r="K89" s="381"/>
      <c r="L89" s="378"/>
      <c r="M89" s="378"/>
      <c r="N89" s="380"/>
      <c r="O89" s="378"/>
      <c r="P89" s="381"/>
      <c r="Q89" s="381"/>
      <c r="R89" s="378"/>
      <c r="S89" s="378"/>
      <c r="T89" s="380"/>
      <c r="U89" s="378"/>
      <c r="V89" s="378"/>
      <c r="W89" s="381"/>
      <c r="X89" s="378"/>
      <c r="Y89" s="455"/>
      <c r="Z89" s="576"/>
      <c r="AA89" s="481"/>
      <c r="AB89" s="159"/>
      <c r="AC89" s="147"/>
      <c r="AD89" s="14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8"/>
      <c r="AO89" s="89"/>
      <c r="AP89" s="134"/>
    </row>
    <row r="92" spans="1:42" ht="15" customHeight="1">
      <c r="A92" s="14" t="s">
        <v>560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83"/>
      <c r="V92" s="14"/>
      <c r="W92" s="14"/>
    </row>
    <row r="94" spans="1:42" ht="30.75" customHeight="1">
      <c r="D94" s="106" t="s">
        <v>63</v>
      </c>
      <c r="E94" s="131" t="str">
        <f ca="1">IF(ISERROR(INDEX(activity,MATCH(D94,List01_N_activity,0))),"",OFFSET(INDEX(activity,MATCH(D94,List01_N_activity,0)),,1))</f>
        <v>Единый тариф регионального оператора по обращению с твердыми коммунальными отходами</v>
      </c>
      <c r="F94" s="114"/>
      <c r="G94" s="114"/>
      <c r="H94" s="114"/>
      <c r="I94" s="114"/>
      <c r="J94" s="114"/>
      <c r="K94" s="114"/>
      <c r="L94" s="114"/>
      <c r="M94" s="306"/>
      <c r="N94" s="322" t="s">
        <v>194</v>
      </c>
      <c r="U94"/>
    </row>
    <row r="95" spans="1:42" ht="30.75" customHeight="1">
      <c r="A95" s="562" t="s">
        <v>158</v>
      </c>
      <c r="D95" s="342" t="str">
        <f>A95&amp;".1"</f>
        <v>1.1.1</v>
      </c>
      <c r="E95" s="278" t="s">
        <v>160</v>
      </c>
      <c r="F95" s="229"/>
      <c r="G95" s="565"/>
      <c r="H95" s="558" t="s">
        <v>161</v>
      </c>
      <c r="I95" s="509"/>
      <c r="J95" s="527" t="s">
        <v>161</v>
      </c>
      <c r="K95" s="509"/>
      <c r="L95" s="555"/>
      <c r="M95" s="231"/>
      <c r="N95" s="322" t="s">
        <v>196</v>
      </c>
      <c r="U95"/>
    </row>
    <row r="96" spans="1:42" ht="30.75" customHeight="1">
      <c r="A96" s="562"/>
      <c r="D96" s="342" t="str">
        <f>A95&amp;".2"</f>
        <v>1.1.2</v>
      </c>
      <c r="E96" s="278" t="s">
        <v>164</v>
      </c>
      <c r="F96" s="229"/>
      <c r="G96" s="565"/>
      <c r="H96" s="559"/>
      <c r="I96" s="510"/>
      <c r="J96" s="528"/>
      <c r="K96" s="510"/>
      <c r="L96" s="556"/>
      <c r="M96" s="231"/>
      <c r="N96" s="322" t="s">
        <v>197</v>
      </c>
      <c r="U96"/>
    </row>
    <row r="97" spans="1:23" ht="30.75" customHeight="1">
      <c r="A97" s="562"/>
      <c r="D97" s="342" t="str">
        <f>A95&amp;".3"</f>
        <v>1.1.3</v>
      </c>
      <c r="E97" s="278" t="s">
        <v>167</v>
      </c>
      <c r="F97" s="229"/>
      <c r="G97" s="565"/>
      <c r="H97" s="559"/>
      <c r="I97" s="510"/>
      <c r="J97" s="528"/>
      <c r="K97" s="510"/>
      <c r="L97" s="556"/>
      <c r="M97" s="231"/>
      <c r="N97" s="322" t="s">
        <v>198</v>
      </c>
      <c r="U97"/>
    </row>
    <row r="98" spans="1:23" ht="30.75" customHeight="1">
      <c r="A98" s="562"/>
      <c r="D98" s="342" t="str">
        <f>A95&amp;".4"</f>
        <v>1.1.4</v>
      </c>
      <c r="E98" s="278" t="s">
        <v>169</v>
      </c>
      <c r="F98" s="229"/>
      <c r="G98" s="565"/>
      <c r="H98" s="559"/>
      <c r="I98" s="510"/>
      <c r="J98" s="528"/>
      <c r="K98" s="510"/>
      <c r="L98" s="556"/>
      <c r="M98" s="231"/>
      <c r="N98" s="322" t="s">
        <v>199</v>
      </c>
      <c r="U98"/>
    </row>
    <row r="99" spans="1:23" ht="30.75" customHeight="1">
      <c r="A99" s="562"/>
      <c r="D99" s="342" t="str">
        <f>A95&amp;".5"</f>
        <v>1.1.5</v>
      </c>
      <c r="E99" s="278" t="s">
        <v>171</v>
      </c>
      <c r="F99" s="229"/>
      <c r="G99" s="565"/>
      <c r="H99" s="560"/>
      <c r="I99" s="511"/>
      <c r="J99" s="529"/>
      <c r="K99" s="511"/>
      <c r="L99" s="557"/>
      <c r="M99" s="231"/>
      <c r="N99" s="322" t="s">
        <v>200</v>
      </c>
      <c r="U99"/>
    </row>
    <row r="101" spans="1:23" ht="15" customHeight="1">
      <c r="A101" s="14" t="s">
        <v>561</v>
      </c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83"/>
      <c r="V101" s="14"/>
      <c r="W101" s="14"/>
    </row>
    <row r="103" spans="1:23" ht="15" customHeight="1">
      <c r="H103" s="527" t="s">
        <v>161</v>
      </c>
      <c r="I103" s="509"/>
      <c r="J103" s="527" t="s">
        <v>161</v>
      </c>
      <c r="K103" s="509"/>
      <c r="L103" s="593"/>
    </row>
    <row r="104" spans="1:23" ht="15" customHeight="1">
      <c r="H104" s="528"/>
      <c r="I104" s="510"/>
      <c r="J104" s="528"/>
      <c r="K104" s="510"/>
      <c r="L104" s="594"/>
    </row>
    <row r="105" spans="1:23" ht="15" customHeight="1">
      <c r="H105" s="528"/>
      <c r="I105" s="510"/>
      <c r="J105" s="528"/>
      <c r="K105" s="510"/>
      <c r="L105" s="594"/>
    </row>
    <row r="106" spans="1:23" ht="15" customHeight="1">
      <c r="H106" s="528"/>
      <c r="I106" s="510"/>
      <c r="J106" s="528"/>
      <c r="K106" s="510"/>
      <c r="L106" s="594"/>
    </row>
    <row r="107" spans="1:23" ht="15" customHeight="1">
      <c r="H107" s="529"/>
      <c r="I107" s="511"/>
      <c r="J107" s="529"/>
      <c r="K107" s="511"/>
      <c r="L107" s="595"/>
    </row>
    <row r="110" spans="1:23" ht="15" customHeight="1">
      <c r="A110" s="14" t="s">
        <v>562</v>
      </c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83"/>
      <c r="V110" s="14"/>
      <c r="W110" s="14"/>
    </row>
    <row r="112" spans="1:23" ht="31.5" customHeight="1">
      <c r="A112" s="6" t="s">
        <v>175</v>
      </c>
      <c r="D112" s="88" t="str">
        <f>A112</f>
        <v>2.1</v>
      </c>
      <c r="E112" s="171" t="str">
        <f ca="1">IF(ISERROR(INDEX(activity,MATCH(SUBSTITUTE(D112,"2.",""),List01_N_activity,0))),"",OFFSET(INDEX(activity,MATCH(SUBSTITUTE(D112,"2.",""),List01_N_activity,0)),,1))</f>
        <v>Единый тариф регионального оператора по обращению с твердыми коммунальными отходами</v>
      </c>
      <c r="F112" s="114"/>
      <c r="G112" s="170"/>
      <c r="H112" s="170"/>
      <c r="I112" s="120"/>
      <c r="J112" s="120"/>
      <c r="K112" s="120"/>
      <c r="L112" s="120"/>
      <c r="M112" s="120"/>
      <c r="N112" s="119"/>
      <c r="O112" s="322" t="s">
        <v>176</v>
      </c>
      <c r="P112" s="134"/>
      <c r="Q112" s="89"/>
      <c r="U112"/>
    </row>
    <row r="113" spans="1:24" ht="31.5" customHeight="1">
      <c r="A113" s="6" t="str">
        <f>A112</f>
        <v>2.1</v>
      </c>
      <c r="B113" s="134" t="s">
        <v>63</v>
      </c>
      <c r="D113" s="228" t="str">
        <f>A113&amp;"."&amp;B113&amp;".1"</f>
        <v>2.1.1.1</v>
      </c>
      <c r="E113" s="169" t="s">
        <v>160</v>
      </c>
      <c r="F113" s="229"/>
      <c r="G113" s="512" t="s">
        <v>61</v>
      </c>
      <c r="H113" s="515" t="s">
        <v>161</v>
      </c>
      <c r="I113" s="537"/>
      <c r="J113" s="527" t="s">
        <v>18</v>
      </c>
      <c r="K113" s="549"/>
      <c r="L113" s="519"/>
      <c r="M113" s="519"/>
      <c r="N113" s="231"/>
      <c r="O113" s="322" t="s">
        <v>163</v>
      </c>
      <c r="P113" s="134"/>
      <c r="U113"/>
    </row>
    <row r="114" spans="1:24" ht="31.5" customHeight="1">
      <c r="A114" s="6" t="str">
        <f>A113</f>
        <v>2.1</v>
      </c>
      <c r="B114" s="134"/>
      <c r="D114" s="228" t="str">
        <f>A114&amp;"."&amp;B113&amp;".2"</f>
        <v>2.1.1.2</v>
      </c>
      <c r="E114" s="169" t="s">
        <v>164</v>
      </c>
      <c r="F114" s="229"/>
      <c r="G114" s="513"/>
      <c r="H114" s="515"/>
      <c r="I114" s="538"/>
      <c r="J114" s="528"/>
      <c r="K114" s="550"/>
      <c r="L114" s="520"/>
      <c r="M114" s="520"/>
      <c r="N114" s="231"/>
      <c r="O114" s="322" t="s">
        <v>166</v>
      </c>
      <c r="P114" s="134"/>
      <c r="U114"/>
    </row>
    <row r="115" spans="1:24" ht="31.5" customHeight="1">
      <c r="A115" s="6" t="str">
        <f>A114</f>
        <v>2.1</v>
      </c>
      <c r="B115" s="134"/>
      <c r="D115" s="228" t="str">
        <f>A115&amp;"."&amp;B113&amp;".3"</f>
        <v>2.1.1.3</v>
      </c>
      <c r="E115" s="169" t="s">
        <v>167</v>
      </c>
      <c r="F115" s="229"/>
      <c r="G115" s="513"/>
      <c r="H115" s="515"/>
      <c r="I115" s="538"/>
      <c r="J115" s="528"/>
      <c r="K115" s="550"/>
      <c r="L115" s="520"/>
      <c r="M115" s="520"/>
      <c r="N115" s="231"/>
      <c r="O115" s="322" t="s">
        <v>168</v>
      </c>
      <c r="P115" s="134"/>
      <c r="U115"/>
    </row>
    <row r="116" spans="1:24" ht="31.5" customHeight="1">
      <c r="A116" s="6" t="str">
        <f>A115</f>
        <v>2.1</v>
      </c>
      <c r="B116" s="134"/>
      <c r="D116" s="228" t="str">
        <f>A116&amp;"."&amp;B113&amp;".4"</f>
        <v>2.1.1.4</v>
      </c>
      <c r="E116" s="169" t="s">
        <v>169</v>
      </c>
      <c r="F116" s="229"/>
      <c r="G116" s="513"/>
      <c r="H116" s="515"/>
      <c r="I116" s="538"/>
      <c r="J116" s="528"/>
      <c r="K116" s="550"/>
      <c r="L116" s="520"/>
      <c r="M116" s="520"/>
      <c r="N116" s="231"/>
      <c r="O116" s="323" t="s">
        <v>170</v>
      </c>
      <c r="P116" s="134"/>
      <c r="U116"/>
    </row>
    <row r="117" spans="1:24" ht="31.5" customHeight="1">
      <c r="A117" s="6" t="str">
        <f>A116</f>
        <v>2.1</v>
      </c>
      <c r="B117" s="36" t="str">
        <f>B113</f>
        <v>1</v>
      </c>
      <c r="D117" s="228" t="str">
        <f>A117&amp;"."&amp;B113&amp;".5"</f>
        <v>2.1.1.5</v>
      </c>
      <c r="E117" s="169" t="s">
        <v>171</v>
      </c>
      <c r="F117" s="229"/>
      <c r="G117" s="514"/>
      <c r="H117" s="515"/>
      <c r="I117" s="539"/>
      <c r="J117" s="529"/>
      <c r="K117" s="551"/>
      <c r="L117" s="521"/>
      <c r="M117" s="521"/>
      <c r="N117" s="231"/>
      <c r="O117" s="322" t="s">
        <v>172</v>
      </c>
      <c r="P117" s="134"/>
      <c r="U117"/>
    </row>
    <row r="118" spans="1:24" ht="15" customHeight="1">
      <c r="O118" s="321"/>
      <c r="U118"/>
      <c r="V118" s="81"/>
    </row>
    <row r="119" spans="1:24" ht="15" customHeight="1">
      <c r="A119" s="14" t="s">
        <v>563</v>
      </c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326"/>
      <c r="P119" s="14"/>
      <c r="Q119" s="14"/>
      <c r="R119" s="14"/>
      <c r="S119" s="14"/>
      <c r="T119" s="14"/>
      <c r="U119" s="14"/>
      <c r="V119" s="83"/>
      <c r="W119" s="14"/>
      <c r="X119" s="14"/>
    </row>
    <row r="120" spans="1:24" ht="15" customHeight="1">
      <c r="O120" s="321"/>
      <c r="U120"/>
      <c r="V120" s="81"/>
    </row>
    <row r="121" spans="1:24" ht="39" customHeight="1">
      <c r="A121" s="6" t="s">
        <v>564</v>
      </c>
      <c r="D121" s="88" t="str">
        <f>A121</f>
        <v>4.1</v>
      </c>
      <c r="E121" s="171" t="str">
        <f ca="1">IF(ISERROR(INDEX(activity,MATCH(SUBSTITUTE(D121,"4.",""),List01_N_activity,0))),"",OFFSET(INDEX(activity,MATCH(SUBSTITUTE(D121,"4.",""),List01_N_activity,0)),,1))</f>
        <v>Единый тариф регионального оператора по обращению с твердыми коммунальными отходами</v>
      </c>
      <c r="F121" s="114"/>
      <c r="G121" s="170"/>
      <c r="H121" s="170"/>
      <c r="I121" s="120"/>
      <c r="J121" s="120"/>
      <c r="K121" s="120"/>
      <c r="L121" s="120"/>
      <c r="M121" s="120"/>
      <c r="N121" s="119"/>
      <c r="O121" s="322" t="s">
        <v>176</v>
      </c>
      <c r="P121" s="134"/>
      <c r="Q121" s="89"/>
      <c r="U121"/>
    </row>
    <row r="122" spans="1:24" ht="39" customHeight="1">
      <c r="A122" s="6" t="str">
        <f>A121</f>
        <v>4.1</v>
      </c>
      <c r="B122" s="134" t="s">
        <v>63</v>
      </c>
      <c r="D122" s="228" t="str">
        <f>A122&amp;"."&amp;B122&amp;".1"</f>
        <v>4.1.1.1</v>
      </c>
      <c r="E122" s="169" t="s">
        <v>160</v>
      </c>
      <c r="F122" s="229"/>
      <c r="G122" s="516"/>
      <c r="H122" s="515" t="s">
        <v>161</v>
      </c>
      <c r="I122" s="509"/>
      <c r="J122" s="527" t="s">
        <v>161</v>
      </c>
      <c r="K122" s="509"/>
      <c r="L122" s="522"/>
      <c r="M122" s="519"/>
      <c r="N122" s="231"/>
      <c r="O122" s="322" t="s">
        <v>163</v>
      </c>
      <c r="P122" s="134"/>
      <c r="U122"/>
    </row>
    <row r="123" spans="1:24" ht="39" customHeight="1">
      <c r="A123" s="6" t="str">
        <f>A122</f>
        <v>4.1</v>
      </c>
      <c r="B123" s="134"/>
      <c r="D123" s="228" t="str">
        <f>A123&amp;"."&amp;B122&amp;".2"</f>
        <v>4.1.1.2</v>
      </c>
      <c r="E123" s="169" t="s">
        <v>164</v>
      </c>
      <c r="F123" s="229"/>
      <c r="G123" s="517"/>
      <c r="H123" s="515"/>
      <c r="I123" s="510"/>
      <c r="J123" s="528"/>
      <c r="K123" s="510"/>
      <c r="L123" s="523"/>
      <c r="M123" s="520"/>
      <c r="N123" s="231"/>
      <c r="O123" s="322" t="s">
        <v>166</v>
      </c>
      <c r="P123" s="134"/>
      <c r="U123"/>
    </row>
    <row r="124" spans="1:24" ht="39" customHeight="1">
      <c r="A124" s="6" t="str">
        <f>A123</f>
        <v>4.1</v>
      </c>
      <c r="B124" s="134"/>
      <c r="D124" s="228" t="str">
        <f>A124&amp;"."&amp;B122&amp;".3"</f>
        <v>4.1.1.3</v>
      </c>
      <c r="E124" s="169" t="s">
        <v>167</v>
      </c>
      <c r="F124" s="229"/>
      <c r="G124" s="517"/>
      <c r="H124" s="515"/>
      <c r="I124" s="510"/>
      <c r="J124" s="528"/>
      <c r="K124" s="510"/>
      <c r="L124" s="523"/>
      <c r="M124" s="520"/>
      <c r="N124" s="231"/>
      <c r="O124" s="322" t="s">
        <v>168</v>
      </c>
      <c r="P124" s="134"/>
      <c r="U124"/>
    </row>
    <row r="125" spans="1:24" ht="39" customHeight="1">
      <c r="A125" s="6" t="str">
        <f>A124</f>
        <v>4.1</v>
      </c>
      <c r="B125" s="134"/>
      <c r="D125" s="228" t="str">
        <f>A125&amp;"."&amp;B122&amp;".4"</f>
        <v>4.1.1.4</v>
      </c>
      <c r="E125" s="169" t="s">
        <v>169</v>
      </c>
      <c r="F125" s="229"/>
      <c r="G125" s="517"/>
      <c r="H125" s="515"/>
      <c r="I125" s="510"/>
      <c r="J125" s="528"/>
      <c r="K125" s="510"/>
      <c r="L125" s="523"/>
      <c r="M125" s="520"/>
      <c r="N125" s="231"/>
      <c r="O125" s="323" t="s">
        <v>170</v>
      </c>
      <c r="P125" s="134"/>
      <c r="U125"/>
    </row>
    <row r="126" spans="1:24" ht="39" customHeight="1">
      <c r="A126" s="6" t="str">
        <f>A125</f>
        <v>4.1</v>
      </c>
      <c r="B126" s="36" t="str">
        <f>B122</f>
        <v>1</v>
      </c>
      <c r="D126" s="228" t="str">
        <f>A126&amp;"."&amp;B122&amp;".5"</f>
        <v>4.1.1.5</v>
      </c>
      <c r="E126" s="169" t="s">
        <v>171</v>
      </c>
      <c r="F126" s="229"/>
      <c r="G126" s="518"/>
      <c r="H126" s="515"/>
      <c r="I126" s="511"/>
      <c r="J126" s="529"/>
      <c r="K126" s="511"/>
      <c r="L126" s="524"/>
      <c r="M126" s="521"/>
      <c r="N126" s="327"/>
      <c r="O126" s="322" t="s">
        <v>172</v>
      </c>
      <c r="P126" s="134"/>
      <c r="U126"/>
    </row>
    <row r="127" spans="1:24" ht="15" customHeight="1">
      <c r="U127"/>
      <c r="V127" s="81"/>
    </row>
    <row r="128" spans="1:24" ht="15" customHeight="1">
      <c r="A128" s="14" t="s">
        <v>565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83"/>
      <c r="W128" s="14"/>
      <c r="X128" s="14"/>
    </row>
    <row r="129" spans="1:24" ht="15" customHeight="1">
      <c r="U129"/>
      <c r="V129" s="81"/>
    </row>
    <row r="130" spans="1:24" ht="15" customHeight="1">
      <c r="D130" s="378"/>
      <c r="E130" s="378"/>
      <c r="F130" s="378"/>
      <c r="G130" s="380"/>
      <c r="H130" s="572" t="s">
        <v>161</v>
      </c>
      <c r="I130" s="509"/>
      <c r="J130" s="527" t="s">
        <v>161</v>
      </c>
      <c r="K130" s="509"/>
      <c r="L130" s="534"/>
      <c r="M130" s="512" t="s">
        <v>61</v>
      </c>
      <c r="U130"/>
      <c r="V130" s="81"/>
    </row>
    <row r="131" spans="1:24" ht="15" customHeight="1">
      <c r="D131" s="378"/>
      <c r="E131" s="378"/>
      <c r="F131" s="378"/>
      <c r="G131" s="380"/>
      <c r="H131" s="573"/>
      <c r="I131" s="510"/>
      <c r="J131" s="528"/>
      <c r="K131" s="510"/>
      <c r="L131" s="535"/>
      <c r="M131" s="513"/>
      <c r="U131"/>
      <c r="V131" s="81"/>
    </row>
    <row r="132" spans="1:24" ht="15" customHeight="1">
      <c r="D132" s="378"/>
      <c r="E132" s="378"/>
      <c r="F132" s="378"/>
      <c r="G132" s="380"/>
      <c r="H132" s="573"/>
      <c r="I132" s="510"/>
      <c r="J132" s="528"/>
      <c r="K132" s="510"/>
      <c r="L132" s="535"/>
      <c r="M132" s="513"/>
      <c r="U132"/>
      <c r="V132" s="81"/>
    </row>
    <row r="133" spans="1:24" ht="15" customHeight="1">
      <c r="D133" s="378"/>
      <c r="E133" s="378"/>
      <c r="F133" s="378"/>
      <c r="G133" s="380"/>
      <c r="H133" s="573"/>
      <c r="I133" s="510"/>
      <c r="J133" s="528"/>
      <c r="K133" s="510"/>
      <c r="L133" s="535"/>
      <c r="M133" s="513"/>
      <c r="U133"/>
      <c r="V133" s="81"/>
    </row>
    <row r="134" spans="1:24" ht="15" customHeight="1">
      <c r="D134" s="378"/>
      <c r="E134" s="378"/>
      <c r="F134" s="378"/>
      <c r="G134" s="380"/>
      <c r="H134" s="574"/>
      <c r="I134" s="511"/>
      <c r="J134" s="529"/>
      <c r="K134" s="511"/>
      <c r="L134" s="536"/>
      <c r="M134" s="514"/>
      <c r="U134"/>
      <c r="V134" s="81"/>
    </row>
    <row r="135" spans="1:24" ht="15" customHeight="1">
      <c r="U135"/>
      <c r="V135" s="81"/>
    </row>
    <row r="136" spans="1:24" ht="15" customHeight="1">
      <c r="A136" s="14" t="s">
        <v>566</v>
      </c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83"/>
      <c r="W136" s="14"/>
      <c r="X136" s="14"/>
    </row>
    <row r="137" spans="1:24" ht="15" customHeight="1">
      <c r="U137"/>
      <c r="V137" s="81"/>
    </row>
    <row r="138" spans="1:24" ht="15" customHeight="1">
      <c r="D138" s="378"/>
      <c r="E138" s="378"/>
      <c r="F138" s="378"/>
      <c r="G138" s="380"/>
      <c r="H138" s="527" t="s">
        <v>161</v>
      </c>
      <c r="I138" s="537"/>
      <c r="J138" s="527" t="s">
        <v>18</v>
      </c>
      <c r="K138" s="549"/>
      <c r="L138" s="519"/>
      <c r="M138" s="519"/>
      <c r="U138"/>
      <c r="V138" s="81"/>
    </row>
    <row r="139" spans="1:24" ht="15" customHeight="1">
      <c r="D139" s="378"/>
      <c r="E139" s="378"/>
      <c r="F139" s="378"/>
      <c r="G139" s="380"/>
      <c r="H139" s="528"/>
      <c r="I139" s="538"/>
      <c r="J139" s="528"/>
      <c r="K139" s="550"/>
      <c r="L139" s="520"/>
      <c r="M139" s="520"/>
      <c r="U139"/>
      <c r="V139" s="81"/>
    </row>
    <row r="140" spans="1:24" ht="15" customHeight="1">
      <c r="D140" s="378"/>
      <c r="E140" s="378"/>
      <c r="F140" s="378"/>
      <c r="G140" s="380"/>
      <c r="H140" s="528"/>
      <c r="I140" s="538"/>
      <c r="J140" s="528"/>
      <c r="K140" s="550"/>
      <c r="L140" s="520"/>
      <c r="M140" s="520"/>
      <c r="U140"/>
      <c r="V140" s="81"/>
    </row>
    <row r="141" spans="1:24" ht="15" customHeight="1">
      <c r="D141" s="378"/>
      <c r="E141" s="378"/>
      <c r="F141" s="378"/>
      <c r="G141" s="380"/>
      <c r="H141" s="528"/>
      <c r="I141" s="538"/>
      <c r="J141" s="528"/>
      <c r="K141" s="550"/>
      <c r="L141" s="520"/>
      <c r="M141" s="520"/>
      <c r="U141"/>
      <c r="V141" s="81"/>
    </row>
    <row r="142" spans="1:24" ht="15" customHeight="1">
      <c r="D142" s="378"/>
      <c r="E142" s="378"/>
      <c r="F142" s="378"/>
      <c r="G142" s="380"/>
      <c r="H142" s="529"/>
      <c r="I142" s="539"/>
      <c r="J142" s="529"/>
      <c r="K142" s="551"/>
      <c r="L142" s="521"/>
      <c r="M142" s="521"/>
      <c r="U142"/>
      <c r="V142" s="81"/>
    </row>
    <row r="143" spans="1:24" ht="15" customHeight="1">
      <c r="U143"/>
      <c r="V143" s="81"/>
    </row>
    <row r="144" spans="1:24" ht="15" customHeight="1">
      <c r="A144" s="14" t="s">
        <v>567</v>
      </c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83"/>
      <c r="W144" s="14"/>
      <c r="X144" s="14"/>
    </row>
    <row r="145" spans="1:22" ht="15" customHeight="1">
      <c r="U145"/>
      <c r="V145" s="81"/>
    </row>
    <row r="146" spans="1:22" ht="15" customHeight="1">
      <c r="D146" s="378"/>
      <c r="E146" s="378"/>
      <c r="F146" s="378"/>
      <c r="G146" s="380"/>
      <c r="H146" s="527" t="s">
        <v>161</v>
      </c>
      <c r="I146" s="509"/>
      <c r="J146" s="527" t="s">
        <v>161</v>
      </c>
      <c r="K146" s="509"/>
      <c r="L146" s="522"/>
      <c r="M146" s="519"/>
      <c r="U146"/>
      <c r="V146" s="81"/>
    </row>
    <row r="147" spans="1:22" ht="15" customHeight="1">
      <c r="D147" s="378"/>
      <c r="E147" s="378"/>
      <c r="F147" s="378"/>
      <c r="G147" s="380"/>
      <c r="H147" s="528"/>
      <c r="I147" s="510"/>
      <c r="J147" s="528"/>
      <c r="K147" s="510"/>
      <c r="L147" s="523"/>
      <c r="M147" s="520"/>
      <c r="U147"/>
      <c r="V147" s="81"/>
    </row>
    <row r="148" spans="1:22" ht="15" customHeight="1">
      <c r="D148" s="378"/>
      <c r="E148" s="378"/>
      <c r="F148" s="378"/>
      <c r="G148" s="380"/>
      <c r="H148" s="528"/>
      <c r="I148" s="510"/>
      <c r="J148" s="528"/>
      <c r="K148" s="510"/>
      <c r="L148" s="523"/>
      <c r="M148" s="520"/>
      <c r="U148"/>
      <c r="V148" s="81"/>
    </row>
    <row r="149" spans="1:22" ht="15" customHeight="1">
      <c r="D149" s="378"/>
      <c r="E149" s="378"/>
      <c r="F149" s="378"/>
      <c r="G149" s="380"/>
      <c r="H149" s="528"/>
      <c r="I149" s="510"/>
      <c r="J149" s="528"/>
      <c r="K149" s="510"/>
      <c r="L149" s="523"/>
      <c r="M149" s="520"/>
      <c r="U149"/>
      <c r="V149" s="81"/>
    </row>
    <row r="150" spans="1:22" ht="15" customHeight="1">
      <c r="D150" s="378"/>
      <c r="E150" s="378"/>
      <c r="F150" s="378"/>
      <c r="G150" s="380"/>
      <c r="H150" s="529"/>
      <c r="I150" s="511"/>
      <c r="J150" s="529"/>
      <c r="K150" s="511"/>
      <c r="L150" s="524"/>
      <c r="M150" s="521"/>
      <c r="U150"/>
      <c r="V150" s="81"/>
    </row>
    <row r="153" spans="1:22" s="14" customFormat="1" ht="17.25" customHeight="1">
      <c r="A153" s="14" t="s">
        <v>568</v>
      </c>
    </row>
    <row r="154" spans="1:22" ht="17.25" customHeight="1">
      <c r="U154"/>
    </row>
    <row r="155" spans="1:22" s="36" customFormat="1" ht="14.25" customHeight="1">
      <c r="A155" s="144" t="s">
        <v>65</v>
      </c>
      <c r="B155" s="36" t="s">
        <v>67</v>
      </c>
      <c r="C155" s="115"/>
      <c r="D155" s="88"/>
      <c r="E155" s="177"/>
      <c r="F155" s="177"/>
      <c r="G155" s="348" t="s">
        <v>67</v>
      </c>
      <c r="H155" s="339"/>
      <c r="I155" s="212"/>
      <c r="K155" s="213" t="str">
        <f>IF(ISERROR(INDEX(kind_of_nameforms,MATCH(#REF!,kind_of_forms,0),1)),"",INDEX(kind_of_nameforms,MATCH(#REF!,kind_of_forms,0),1))</f>
        <v/>
      </c>
      <c r="L155" s="134"/>
    </row>
    <row r="158" spans="1:22" s="14" customFormat="1" ht="17.25" customHeight="1">
      <c r="A158" s="14" t="s">
        <v>569</v>
      </c>
      <c r="B158" s="14" t="s">
        <v>570</v>
      </c>
      <c r="C158" s="14" t="s">
        <v>571</v>
      </c>
      <c r="D158" s="14" t="s">
        <v>572</v>
      </c>
    </row>
    <row r="159" spans="1:22" ht="17.25" customHeight="1">
      <c r="U159"/>
    </row>
    <row r="160" spans="1:22" s="15" customFormat="1" ht="78.75" customHeight="1">
      <c r="A160" s="23"/>
      <c r="C160" s="254"/>
      <c r="E160" s="254"/>
      <c r="F160" s="88">
        <v>1</v>
      </c>
      <c r="G160" s="278" t="s">
        <v>118</v>
      </c>
      <c r="H160" s="256">
        <f>IF(form_up_date="","",form_up_date)</f>
        <v>45558.494868275462</v>
      </c>
      <c r="I160" s="17" t="s">
        <v>119</v>
      </c>
      <c r="R160" s="255"/>
    </row>
    <row r="161" spans="1:23" s="15" customFormat="1" ht="236.25" customHeight="1">
      <c r="A161" s="23"/>
      <c r="C161" s="254"/>
      <c r="E161" s="254"/>
      <c r="F161" s="88" t="s">
        <v>175</v>
      </c>
      <c r="G161" s="278" t="s">
        <v>573</v>
      </c>
      <c r="H161" s="256" t="s">
        <v>574</v>
      </c>
      <c r="I161" s="17" t="s">
        <v>575</v>
      </c>
      <c r="R161" s="255"/>
    </row>
    <row r="162" spans="1:23" s="15" customFormat="1" ht="45" customHeight="1">
      <c r="A162" s="23"/>
      <c r="C162" s="254"/>
      <c r="E162" s="254"/>
      <c r="F162" s="88" t="s">
        <v>179</v>
      </c>
      <c r="G162" s="278" t="s">
        <v>576</v>
      </c>
      <c r="H162" s="256"/>
      <c r="I162" s="17" t="s">
        <v>577</v>
      </c>
      <c r="R162" s="255"/>
    </row>
    <row r="163" spans="1:23" s="15" customFormat="1" ht="67.5" customHeight="1">
      <c r="A163" s="23"/>
      <c r="C163" s="254"/>
      <c r="E163" s="254"/>
      <c r="F163" s="88" t="s">
        <v>564</v>
      </c>
      <c r="G163" s="278" t="s">
        <v>578</v>
      </c>
      <c r="H163" s="343" t="s">
        <v>61</v>
      </c>
      <c r="I163" s="17"/>
      <c r="R163" s="255"/>
    </row>
    <row r="164" spans="1:23" s="15" customFormat="1" ht="45" customHeight="1">
      <c r="A164" s="23"/>
      <c r="C164" s="254"/>
      <c r="E164" s="254"/>
      <c r="F164" s="146" t="str">
        <f>F163&amp;".1"</f>
        <v>4.1.1</v>
      </c>
      <c r="G164" s="169" t="s">
        <v>579</v>
      </c>
      <c r="H164" s="256" t="str">
        <f>IF(region_name="","",region_name)</f>
        <v>Орловская область</v>
      </c>
      <c r="I164" s="17" t="s">
        <v>580</v>
      </c>
      <c r="R164" s="255"/>
    </row>
    <row r="165" spans="1:23" s="15" customFormat="1" ht="90" customHeight="1">
      <c r="A165" s="23"/>
      <c r="C165" s="254"/>
      <c r="E165" s="254"/>
      <c r="F165" s="88" t="s">
        <v>581</v>
      </c>
      <c r="G165" s="252" t="s">
        <v>582</v>
      </c>
      <c r="H165" s="256"/>
      <c r="I165" s="17" t="s">
        <v>583</v>
      </c>
      <c r="R165" s="255"/>
    </row>
    <row r="166" spans="1:23" s="15" customFormat="1" ht="360" customHeight="1">
      <c r="A166" s="23"/>
      <c r="C166" s="254"/>
      <c r="E166" s="254"/>
      <c r="F166" s="88" t="s">
        <v>584</v>
      </c>
      <c r="G166" s="253" t="s">
        <v>585</v>
      </c>
      <c r="H166" s="256"/>
      <c r="I166" s="251" t="s">
        <v>586</v>
      </c>
      <c r="R166" s="255"/>
    </row>
    <row r="170" spans="1:23" ht="15" customHeight="1">
      <c r="A170" s="318" t="s">
        <v>587</v>
      </c>
      <c r="B170" s="318"/>
      <c r="C170" s="318"/>
      <c r="D170" s="318"/>
      <c r="E170" s="318"/>
      <c r="F170" s="318"/>
      <c r="G170" s="318"/>
      <c r="H170" s="318"/>
      <c r="I170" s="318"/>
      <c r="J170" s="318"/>
      <c r="K170" s="318"/>
      <c r="L170" s="318"/>
      <c r="M170" s="318"/>
      <c r="N170" s="318"/>
      <c r="O170" s="318"/>
      <c r="P170" s="318"/>
      <c r="Q170" s="318"/>
      <c r="R170" s="318"/>
      <c r="S170" s="318"/>
      <c r="T170" s="318"/>
      <c r="U170" s="319"/>
      <c r="V170" s="318"/>
      <c r="W170" s="318"/>
    </row>
    <row r="172" spans="1:23" ht="38.25" customHeight="1">
      <c r="A172" s="6" t="s">
        <v>158</v>
      </c>
      <c r="D172" s="88" t="str">
        <f>A172</f>
        <v>1.1</v>
      </c>
      <c r="E172" s="171" t="str">
        <f ca="1">IF(ISERROR(INDEX(activity,MATCH(SUBSTITUTE(D172,"1.",""),List01_N_activity,0))),"",OFFSET(INDEX(activity,MATCH(SUBSTITUTE(D172,"1.",""),List01_N_activity,0)),,1))</f>
        <v>Единый тариф регионального оператора по обращению с твердыми коммунальными отходами</v>
      </c>
      <c r="F172" s="114"/>
      <c r="G172" s="170"/>
      <c r="H172" s="170"/>
      <c r="I172" s="120"/>
      <c r="J172" s="120"/>
      <c r="K172" s="120"/>
      <c r="L172" s="120"/>
      <c r="M172" s="120"/>
      <c r="N172" s="119"/>
      <c r="O172" s="322" t="s">
        <v>176</v>
      </c>
      <c r="P172" s="134"/>
      <c r="Q172" s="89"/>
      <c r="U172"/>
    </row>
    <row r="173" spans="1:23" ht="38.25" customHeight="1">
      <c r="A173" s="6" t="str">
        <f>A172</f>
        <v>1.1</v>
      </c>
      <c r="B173" s="134" t="s">
        <v>63</v>
      </c>
      <c r="D173" s="228" t="str">
        <f>A173&amp;"."&amp;B173&amp;".1"</f>
        <v>1.1.1.1</v>
      </c>
      <c r="E173" s="169" t="s">
        <v>160</v>
      </c>
      <c r="F173" s="229"/>
      <c r="G173" s="512" t="s">
        <v>61</v>
      </c>
      <c r="H173" s="515" t="s">
        <v>161</v>
      </c>
      <c r="I173" s="509"/>
      <c r="J173" s="527" t="s">
        <v>161</v>
      </c>
      <c r="K173" s="509" t="s">
        <v>67</v>
      </c>
      <c r="L173" s="534"/>
      <c r="M173" s="512" t="s">
        <v>61</v>
      </c>
      <c r="N173" s="231"/>
      <c r="O173" s="322" t="s">
        <v>163</v>
      </c>
      <c r="P173" s="134"/>
      <c r="U173"/>
    </row>
    <row r="174" spans="1:23" ht="38.25" customHeight="1">
      <c r="A174" s="6" t="str">
        <f>A173</f>
        <v>1.1</v>
      </c>
      <c r="B174" s="134"/>
      <c r="D174" s="228" t="str">
        <f>A174&amp;"."&amp;B173&amp;".2"</f>
        <v>1.1.1.2</v>
      </c>
      <c r="E174" s="169" t="s">
        <v>164</v>
      </c>
      <c r="F174" s="229"/>
      <c r="G174" s="513"/>
      <c r="H174" s="515"/>
      <c r="I174" s="510"/>
      <c r="J174" s="528"/>
      <c r="K174" s="510"/>
      <c r="L174" s="535"/>
      <c r="M174" s="513"/>
      <c r="N174" s="231"/>
      <c r="O174" s="322" t="s">
        <v>166</v>
      </c>
      <c r="P174" s="134"/>
      <c r="U174"/>
    </row>
    <row r="175" spans="1:23" ht="38.25" customHeight="1">
      <c r="A175" s="6" t="str">
        <f>A174</f>
        <v>1.1</v>
      </c>
      <c r="B175" s="134"/>
      <c r="D175" s="228" t="str">
        <f>A175&amp;"."&amp;B173&amp;".3"</f>
        <v>1.1.1.3</v>
      </c>
      <c r="E175" s="169" t="s">
        <v>167</v>
      </c>
      <c r="F175" s="229"/>
      <c r="G175" s="513"/>
      <c r="H175" s="515"/>
      <c r="I175" s="510"/>
      <c r="J175" s="528"/>
      <c r="K175" s="510"/>
      <c r="L175" s="535"/>
      <c r="M175" s="513"/>
      <c r="N175" s="231"/>
      <c r="O175" s="322" t="s">
        <v>168</v>
      </c>
      <c r="P175" s="134"/>
      <c r="U175"/>
    </row>
    <row r="176" spans="1:23" ht="38.25" customHeight="1">
      <c r="A176" s="6" t="str">
        <f>A175</f>
        <v>1.1</v>
      </c>
      <c r="B176" s="134"/>
      <c r="D176" s="228" t="str">
        <f>A176&amp;"."&amp;B173&amp;".4"</f>
        <v>1.1.1.4</v>
      </c>
      <c r="E176" s="169" t="s">
        <v>169</v>
      </c>
      <c r="F176" s="229"/>
      <c r="G176" s="513"/>
      <c r="H176" s="515"/>
      <c r="I176" s="510"/>
      <c r="J176" s="528"/>
      <c r="K176" s="510"/>
      <c r="L176" s="535"/>
      <c r="M176" s="513"/>
      <c r="N176" s="231"/>
      <c r="O176" s="323" t="s">
        <v>170</v>
      </c>
      <c r="P176" s="134"/>
      <c r="U176"/>
    </row>
    <row r="177" spans="1:28" ht="38.25" customHeight="1">
      <c r="A177" s="6" t="str">
        <f>A176</f>
        <v>1.1</v>
      </c>
      <c r="B177" s="36" t="str">
        <f>B173</f>
        <v>1</v>
      </c>
      <c r="D177" s="228" t="str">
        <f>A177&amp;"."&amp;B173&amp;".5"</f>
        <v>1.1.1.5</v>
      </c>
      <c r="E177" s="169" t="s">
        <v>171</v>
      </c>
      <c r="F177" s="229"/>
      <c r="G177" s="514"/>
      <c r="H177" s="515"/>
      <c r="I177" s="511"/>
      <c r="J177" s="529"/>
      <c r="K177" s="511"/>
      <c r="L177" s="536"/>
      <c r="M177" s="514"/>
      <c r="N177" s="231"/>
      <c r="O177" s="322" t="s">
        <v>172</v>
      </c>
      <c r="P177" s="134"/>
      <c r="U177"/>
    </row>
    <row r="178" spans="1:28" ht="15" customHeight="1">
      <c r="U178"/>
      <c r="Z178" s="81"/>
    </row>
    <row r="179" spans="1:28" ht="15" customHeight="1">
      <c r="U179"/>
      <c r="Z179" s="81"/>
    </row>
    <row r="180" spans="1:28" ht="15" customHeight="1">
      <c r="A180" s="14" t="s">
        <v>588</v>
      </c>
      <c r="B180" s="318"/>
      <c r="C180" s="318"/>
      <c r="D180" s="318"/>
      <c r="E180" s="318"/>
      <c r="F180" s="318"/>
      <c r="G180" s="318"/>
      <c r="H180" s="318"/>
      <c r="I180" s="318"/>
      <c r="J180" s="318"/>
      <c r="K180" s="318"/>
      <c r="L180" s="318"/>
      <c r="M180" s="318"/>
      <c r="N180" s="318"/>
      <c r="O180" s="318"/>
      <c r="P180" s="318"/>
      <c r="Q180" s="318"/>
      <c r="R180" s="318"/>
      <c r="S180" s="318"/>
      <c r="T180" s="318"/>
      <c r="U180" s="318"/>
      <c r="V180" s="318"/>
      <c r="W180" s="318"/>
      <c r="X180" s="318"/>
      <c r="Y180" s="318"/>
      <c r="Z180" s="319"/>
      <c r="AA180" s="318"/>
      <c r="AB180" s="318"/>
    </row>
    <row r="181" spans="1:28" ht="15" customHeight="1">
      <c r="U181"/>
      <c r="Z181" s="81"/>
    </row>
    <row r="182" spans="1:28" ht="27.75" customHeight="1">
      <c r="A182" s="6" t="s">
        <v>179</v>
      </c>
      <c r="D182" s="88" t="str">
        <f>A182</f>
        <v>3.1</v>
      </c>
      <c r="E182" s="171" t="str">
        <f ca="1">IF(ISERROR(INDEX(activity,MATCH(SUBSTITUTE(D182,"3.",""),List01_N_activity,0))),"",OFFSET(INDEX(activity,MATCH(SUBSTITUTE(D182,"3.",""),List01_N_activity,0)),,1))</f>
        <v>Единый тариф регионального оператора по обращению с твердыми коммунальными отходами</v>
      </c>
      <c r="F182" s="114"/>
      <c r="G182" s="170"/>
      <c r="H182" s="170"/>
      <c r="I182" s="120"/>
      <c r="J182" s="120"/>
      <c r="K182" s="120"/>
      <c r="L182" s="120"/>
      <c r="M182" s="120"/>
      <c r="N182" s="119"/>
      <c r="O182" s="322" t="s">
        <v>176</v>
      </c>
      <c r="P182" s="134"/>
      <c r="Q182" s="89"/>
      <c r="U182"/>
    </row>
    <row r="183" spans="1:28" ht="27.75" customHeight="1">
      <c r="A183" s="6" t="str">
        <f>A182</f>
        <v>3.1</v>
      </c>
      <c r="B183" s="134" t="s">
        <v>63</v>
      </c>
      <c r="D183" s="228" t="str">
        <f>A183&amp;"."&amp;B183&amp;".1"</f>
        <v>3.1.1.1</v>
      </c>
      <c r="E183" s="169" t="s">
        <v>160</v>
      </c>
      <c r="F183" s="229"/>
      <c r="G183" s="540" t="s">
        <v>180</v>
      </c>
      <c r="H183" s="515" t="s">
        <v>161</v>
      </c>
      <c r="I183" s="509"/>
      <c r="J183" s="527" t="s">
        <v>161</v>
      </c>
      <c r="K183" s="509"/>
      <c r="L183" s="546"/>
      <c r="M183" s="519"/>
      <c r="N183" s="231"/>
      <c r="O183" s="322" t="s">
        <v>163</v>
      </c>
      <c r="P183" s="134"/>
      <c r="U183"/>
    </row>
    <row r="184" spans="1:28" ht="27.75" customHeight="1">
      <c r="A184" s="6" t="str">
        <f>A183</f>
        <v>3.1</v>
      </c>
      <c r="B184" s="134"/>
      <c r="D184" s="228" t="str">
        <f>A184&amp;"."&amp;B183&amp;".2"</f>
        <v>3.1.1.2</v>
      </c>
      <c r="E184" s="169" t="s">
        <v>164</v>
      </c>
      <c r="F184" s="229"/>
      <c r="G184" s="541"/>
      <c r="H184" s="515"/>
      <c r="I184" s="510"/>
      <c r="J184" s="528"/>
      <c r="K184" s="510"/>
      <c r="L184" s="547"/>
      <c r="M184" s="520"/>
      <c r="N184" s="231"/>
      <c r="O184" s="322" t="s">
        <v>166</v>
      </c>
      <c r="P184" s="134"/>
      <c r="U184"/>
    </row>
    <row r="185" spans="1:28" ht="27.75" customHeight="1">
      <c r="A185" s="6" t="str">
        <f>A184</f>
        <v>3.1</v>
      </c>
      <c r="B185" s="134"/>
      <c r="D185" s="228" t="str">
        <f>A185&amp;"."&amp;B183&amp;".3"</f>
        <v>3.1.1.3</v>
      </c>
      <c r="E185" s="169" t="s">
        <v>167</v>
      </c>
      <c r="F185" s="229"/>
      <c r="G185" s="541"/>
      <c r="H185" s="515"/>
      <c r="I185" s="510"/>
      <c r="J185" s="528"/>
      <c r="K185" s="510"/>
      <c r="L185" s="547"/>
      <c r="M185" s="520"/>
      <c r="N185" s="231"/>
      <c r="O185" s="322" t="s">
        <v>168</v>
      </c>
      <c r="P185" s="134"/>
      <c r="U185"/>
    </row>
    <row r="186" spans="1:28" ht="27.75" customHeight="1">
      <c r="A186" s="6" t="str">
        <f>A185</f>
        <v>3.1</v>
      </c>
      <c r="B186" s="134"/>
      <c r="D186" s="228" t="str">
        <f>A186&amp;"."&amp;B183&amp;".4"</f>
        <v>3.1.1.4</v>
      </c>
      <c r="E186" s="169" t="s">
        <v>169</v>
      </c>
      <c r="F186" s="229"/>
      <c r="G186" s="541"/>
      <c r="H186" s="515"/>
      <c r="I186" s="510"/>
      <c r="J186" s="528"/>
      <c r="K186" s="510"/>
      <c r="L186" s="547"/>
      <c r="M186" s="520"/>
      <c r="N186" s="231"/>
      <c r="O186" s="323" t="s">
        <v>170</v>
      </c>
      <c r="P186" s="134"/>
      <c r="U186"/>
    </row>
    <row r="187" spans="1:28" ht="27.75" customHeight="1">
      <c r="A187" s="6" t="str">
        <f>A186</f>
        <v>3.1</v>
      </c>
      <c r="B187" s="36" t="str">
        <f>B183</f>
        <v>1</v>
      </c>
      <c r="D187" s="228" t="str">
        <f>A187&amp;"."&amp;B183&amp;".5"</f>
        <v>3.1.1.5</v>
      </c>
      <c r="E187" s="169" t="s">
        <v>171</v>
      </c>
      <c r="F187" s="229"/>
      <c r="G187" s="542"/>
      <c r="H187" s="515"/>
      <c r="I187" s="511"/>
      <c r="J187" s="529"/>
      <c r="K187" s="511"/>
      <c r="L187" s="548"/>
      <c r="M187" s="521"/>
      <c r="N187" s="231"/>
      <c r="O187" s="322" t="s">
        <v>172</v>
      </c>
      <c r="P187" s="134"/>
      <c r="U187"/>
    </row>
    <row r="188" spans="1:28" ht="15" customHeight="1">
      <c r="U188"/>
      <c r="Z188" s="81"/>
    </row>
    <row r="189" spans="1:28" ht="15" customHeight="1">
      <c r="U189"/>
      <c r="Z189" s="81"/>
    </row>
    <row r="190" spans="1:28" ht="15" customHeight="1">
      <c r="A190" s="14" t="s">
        <v>589</v>
      </c>
      <c r="B190" s="318"/>
      <c r="C190" s="318"/>
      <c r="D190" s="318"/>
      <c r="E190" s="318"/>
      <c r="F190" s="318"/>
      <c r="G190" s="318"/>
      <c r="H190" s="318"/>
      <c r="I190" s="318"/>
      <c r="J190" s="318"/>
      <c r="K190" s="318"/>
      <c r="L190" s="318"/>
      <c r="M190" s="318"/>
      <c r="N190" s="318"/>
      <c r="O190" s="318"/>
      <c r="P190" s="318"/>
      <c r="Q190" s="318"/>
      <c r="R190" s="318"/>
      <c r="S190" s="318"/>
      <c r="T190" s="318"/>
      <c r="U190" s="318"/>
      <c r="V190" s="318"/>
      <c r="W190" s="318"/>
      <c r="X190" s="318"/>
      <c r="Y190" s="318"/>
      <c r="Z190" s="319"/>
      <c r="AA190" s="318"/>
      <c r="AB190" s="318"/>
    </row>
    <row r="191" spans="1:28" ht="15" customHeight="1">
      <c r="U191"/>
      <c r="Z191" s="81"/>
    </row>
    <row r="192" spans="1:28" ht="41.25" customHeight="1">
      <c r="A192" s="6" t="s">
        <v>94</v>
      </c>
      <c r="D192" s="88" t="str">
        <f>A192</f>
        <v>6.1</v>
      </c>
      <c r="E192" s="171" t="str">
        <f ca="1">IF(ISERROR(INDEX(activity,MATCH(SUBSTITUTE(D192,"6.",""),List01_N_activity,0))),"",OFFSET(INDEX(activity,MATCH(SUBSTITUTE(D192,"6.",""),List01_N_activity,0)),,1))</f>
        <v>Единый тариф регионального оператора по обращению с твердыми коммунальными отходами</v>
      </c>
      <c r="F192" s="114"/>
      <c r="G192" s="170"/>
      <c r="H192" s="170"/>
      <c r="I192" s="120"/>
      <c r="J192" s="120"/>
      <c r="K192" s="120"/>
      <c r="L192" s="120"/>
      <c r="M192" s="120"/>
      <c r="N192" s="119"/>
      <c r="O192" s="325" t="s">
        <v>176</v>
      </c>
      <c r="P192" s="134"/>
      <c r="Q192" s="89"/>
      <c r="U192"/>
    </row>
    <row r="193" spans="1:28" ht="41.25" customHeight="1">
      <c r="A193" s="6" t="str">
        <f>A192</f>
        <v>6.1</v>
      </c>
      <c r="B193" s="134" t="s">
        <v>63</v>
      </c>
      <c r="D193" s="228" t="str">
        <f>A193&amp;"."&amp;B193&amp;".1"</f>
        <v>6.1.1.1</v>
      </c>
      <c r="E193" s="169" t="s">
        <v>160</v>
      </c>
      <c r="F193" s="229"/>
      <c r="G193" s="540" t="s">
        <v>180</v>
      </c>
      <c r="H193" s="515" t="s">
        <v>161</v>
      </c>
      <c r="I193" s="509"/>
      <c r="J193" s="527" t="s">
        <v>161</v>
      </c>
      <c r="K193" s="509"/>
      <c r="L193" s="546"/>
      <c r="M193" s="519"/>
      <c r="N193" s="231"/>
      <c r="O193" s="322" t="s">
        <v>163</v>
      </c>
      <c r="P193" s="134"/>
      <c r="U193"/>
    </row>
    <row r="194" spans="1:28" ht="41.25" customHeight="1">
      <c r="A194" s="6" t="str">
        <f>A193</f>
        <v>6.1</v>
      </c>
      <c r="B194" s="134"/>
      <c r="D194" s="228" t="str">
        <f>A194&amp;"."&amp;B193&amp;".2"</f>
        <v>6.1.1.2</v>
      </c>
      <c r="E194" s="169" t="s">
        <v>164</v>
      </c>
      <c r="F194" s="229"/>
      <c r="G194" s="541"/>
      <c r="H194" s="515"/>
      <c r="I194" s="510"/>
      <c r="J194" s="528"/>
      <c r="K194" s="510"/>
      <c r="L194" s="547"/>
      <c r="M194" s="520"/>
      <c r="N194" s="231"/>
      <c r="O194" s="322" t="s">
        <v>166</v>
      </c>
      <c r="P194" s="134"/>
      <c r="U194"/>
    </row>
    <row r="195" spans="1:28" ht="41.25" customHeight="1">
      <c r="A195" s="6" t="str">
        <f>A194</f>
        <v>6.1</v>
      </c>
      <c r="B195" s="134"/>
      <c r="D195" s="228" t="str">
        <f>A195&amp;"."&amp;B193&amp;".3"</f>
        <v>6.1.1.3</v>
      </c>
      <c r="E195" s="169" t="s">
        <v>167</v>
      </c>
      <c r="F195" s="229"/>
      <c r="G195" s="541"/>
      <c r="H195" s="515"/>
      <c r="I195" s="510"/>
      <c r="J195" s="528"/>
      <c r="K195" s="510"/>
      <c r="L195" s="547"/>
      <c r="M195" s="520"/>
      <c r="N195" s="231"/>
      <c r="O195" s="322" t="s">
        <v>168</v>
      </c>
      <c r="P195" s="134"/>
      <c r="U195"/>
    </row>
    <row r="196" spans="1:28" ht="41.25" customHeight="1">
      <c r="A196" s="6" t="str">
        <f>A195</f>
        <v>6.1</v>
      </c>
      <c r="B196" s="134"/>
      <c r="D196" s="228" t="str">
        <f>A196&amp;"."&amp;B193&amp;".4"</f>
        <v>6.1.1.4</v>
      </c>
      <c r="E196" s="169" t="s">
        <v>169</v>
      </c>
      <c r="F196" s="229"/>
      <c r="G196" s="541"/>
      <c r="H196" s="515"/>
      <c r="I196" s="510"/>
      <c r="J196" s="528"/>
      <c r="K196" s="510"/>
      <c r="L196" s="547"/>
      <c r="M196" s="520"/>
      <c r="N196" s="231"/>
      <c r="O196" s="323" t="s">
        <v>170</v>
      </c>
      <c r="P196" s="134"/>
      <c r="U196"/>
    </row>
    <row r="197" spans="1:28" ht="41.25" customHeight="1">
      <c r="A197" s="6" t="str">
        <f>A196</f>
        <v>6.1</v>
      </c>
      <c r="B197" s="36" t="str">
        <f>B193</f>
        <v>1</v>
      </c>
      <c r="D197" s="228" t="str">
        <f>A197&amp;"."&amp;B193&amp;".5"</f>
        <v>6.1.1.5</v>
      </c>
      <c r="E197" s="169" t="s">
        <v>171</v>
      </c>
      <c r="F197" s="229"/>
      <c r="G197" s="542"/>
      <c r="H197" s="515"/>
      <c r="I197" s="511"/>
      <c r="J197" s="529"/>
      <c r="K197" s="511"/>
      <c r="L197" s="548"/>
      <c r="M197" s="521"/>
      <c r="N197" s="238"/>
      <c r="O197" s="322" t="s">
        <v>172</v>
      </c>
      <c r="P197" s="134"/>
      <c r="U197"/>
    </row>
    <row r="198" spans="1:28" ht="15" customHeight="1">
      <c r="U198"/>
      <c r="Z198" s="81"/>
    </row>
    <row r="199" spans="1:28" ht="15" customHeight="1">
      <c r="U199"/>
      <c r="Z199" s="81"/>
    </row>
    <row r="200" spans="1:28" ht="15" customHeight="1">
      <c r="A200" s="14" t="s">
        <v>590</v>
      </c>
      <c r="B200" s="318"/>
      <c r="C200" s="318"/>
      <c r="D200" s="318"/>
      <c r="E200" s="318"/>
      <c r="F200" s="318"/>
      <c r="G200" s="318"/>
      <c r="H200" s="318"/>
      <c r="I200" s="318"/>
      <c r="J200" s="318"/>
      <c r="K200" s="318"/>
      <c r="L200" s="318"/>
      <c r="M200" s="318"/>
      <c r="N200" s="318"/>
      <c r="O200" s="318"/>
      <c r="P200" s="318"/>
      <c r="Q200" s="318"/>
      <c r="R200" s="318"/>
      <c r="S200" s="318"/>
      <c r="T200" s="318"/>
      <c r="U200" s="318"/>
      <c r="V200" s="318"/>
      <c r="W200" s="318"/>
      <c r="X200" s="318"/>
      <c r="Y200" s="318"/>
      <c r="Z200" s="319"/>
      <c r="AA200" s="318"/>
      <c r="AB200" s="318"/>
    </row>
    <row r="201" spans="1:28" ht="15" customHeight="1">
      <c r="U201"/>
      <c r="Z201" s="81"/>
    </row>
    <row r="202" spans="1:28" ht="42.75" customHeight="1">
      <c r="A202" s="6" t="s">
        <v>100</v>
      </c>
      <c r="D202" s="88" t="str">
        <f>A202</f>
        <v>7.1</v>
      </c>
      <c r="E202" s="171" t="str">
        <f ca="1">IF(ISERROR(INDEX(activity,MATCH(SUBSTITUTE(D202,"7.",""),List01_N_activity,0))),"",OFFSET(INDEX(activity,MATCH(SUBSTITUTE(D202,"7.",""),List01_N_activity,0)),,1))</f>
        <v>Единый тариф регионального оператора по обращению с твердыми коммунальными отходами</v>
      </c>
      <c r="F202" s="114"/>
      <c r="G202" s="170"/>
      <c r="H202" s="170"/>
      <c r="I202" s="120"/>
      <c r="J202" s="120"/>
      <c r="K202" s="120"/>
      <c r="L202" s="120"/>
      <c r="M202" s="120"/>
      <c r="N202" s="119"/>
      <c r="O202" s="325" t="s">
        <v>176</v>
      </c>
      <c r="P202" s="134"/>
      <c r="Q202" s="89"/>
      <c r="U202"/>
    </row>
    <row r="203" spans="1:28" ht="42.75" customHeight="1">
      <c r="A203" s="6" t="str">
        <f>A202</f>
        <v>7.1</v>
      </c>
      <c r="B203" s="134" t="s">
        <v>63</v>
      </c>
      <c r="D203" s="228" t="str">
        <f>A203&amp;"."&amp;B203&amp;".1"</f>
        <v>7.1.1.1</v>
      </c>
      <c r="E203" s="169" t="s">
        <v>160</v>
      </c>
      <c r="F203" s="229"/>
      <c r="G203" s="540" t="s">
        <v>180</v>
      </c>
      <c r="H203" s="515" t="s">
        <v>161</v>
      </c>
      <c r="I203" s="509"/>
      <c r="J203" s="527" t="s">
        <v>161</v>
      </c>
      <c r="K203" s="509"/>
      <c r="L203" s="546"/>
      <c r="M203" s="519"/>
      <c r="N203" s="231"/>
      <c r="O203" s="322" t="s">
        <v>163</v>
      </c>
      <c r="P203" s="134"/>
      <c r="U203"/>
    </row>
    <row r="204" spans="1:28" ht="42.75" customHeight="1">
      <c r="A204" s="6" t="str">
        <f>A203</f>
        <v>7.1</v>
      </c>
      <c r="B204" s="134"/>
      <c r="D204" s="228" t="str">
        <f>A204&amp;"."&amp;B203&amp;".2"</f>
        <v>7.1.1.2</v>
      </c>
      <c r="E204" s="169" t="s">
        <v>164</v>
      </c>
      <c r="F204" s="229"/>
      <c r="G204" s="541"/>
      <c r="H204" s="515"/>
      <c r="I204" s="510"/>
      <c r="J204" s="528"/>
      <c r="K204" s="510"/>
      <c r="L204" s="547"/>
      <c r="M204" s="520"/>
      <c r="N204" s="231"/>
      <c r="O204" s="322" t="s">
        <v>166</v>
      </c>
      <c r="P204" s="134"/>
      <c r="U204"/>
    </row>
    <row r="205" spans="1:28" ht="42.75" customHeight="1">
      <c r="A205" s="6" t="str">
        <f>A204</f>
        <v>7.1</v>
      </c>
      <c r="B205" s="134"/>
      <c r="D205" s="228" t="str">
        <f>A205&amp;"."&amp;B203&amp;".3"</f>
        <v>7.1.1.3</v>
      </c>
      <c r="E205" s="169" t="s">
        <v>167</v>
      </c>
      <c r="F205" s="229"/>
      <c r="G205" s="541"/>
      <c r="H205" s="515"/>
      <c r="I205" s="510"/>
      <c r="J205" s="528"/>
      <c r="K205" s="510"/>
      <c r="L205" s="547"/>
      <c r="M205" s="520"/>
      <c r="N205" s="231"/>
      <c r="O205" s="322" t="s">
        <v>168</v>
      </c>
      <c r="P205" s="134"/>
      <c r="U205"/>
    </row>
    <row r="206" spans="1:28" ht="42.75" customHeight="1">
      <c r="A206" s="6" t="str">
        <f>A205</f>
        <v>7.1</v>
      </c>
      <c r="B206" s="134"/>
      <c r="D206" s="228" t="str">
        <f>A206&amp;"."&amp;B203&amp;".4"</f>
        <v>7.1.1.4</v>
      </c>
      <c r="E206" s="169" t="s">
        <v>169</v>
      </c>
      <c r="F206" s="229"/>
      <c r="G206" s="541"/>
      <c r="H206" s="515"/>
      <c r="I206" s="510"/>
      <c r="J206" s="528"/>
      <c r="K206" s="510"/>
      <c r="L206" s="547"/>
      <c r="M206" s="520"/>
      <c r="N206" s="231"/>
      <c r="O206" s="323" t="s">
        <v>170</v>
      </c>
      <c r="P206" s="134"/>
      <c r="U206"/>
    </row>
    <row r="207" spans="1:28" ht="42.75" customHeight="1">
      <c r="A207" s="6" t="str">
        <f>A206</f>
        <v>7.1</v>
      </c>
      <c r="B207" s="36" t="str">
        <f>B203</f>
        <v>1</v>
      </c>
      <c r="D207" s="228" t="str">
        <f>A207&amp;"."&amp;B203&amp;".5"</f>
        <v>7.1.1.5</v>
      </c>
      <c r="E207" s="169" t="s">
        <v>171</v>
      </c>
      <c r="F207" s="229"/>
      <c r="G207" s="542"/>
      <c r="H207" s="515"/>
      <c r="I207" s="511"/>
      <c r="J207" s="529"/>
      <c r="K207" s="511"/>
      <c r="L207" s="548"/>
      <c r="M207" s="521"/>
      <c r="N207" s="238"/>
      <c r="O207" s="322" t="s">
        <v>172</v>
      </c>
      <c r="P207" s="134"/>
      <c r="U207"/>
    </row>
  </sheetData>
  <sheetProtection formatColumns="0" formatRows="0" insertRows="0" deleteColumns="0" deleteRows="0" sort="0" autoFilter="0"/>
  <mergeCells count="207">
    <mergeCell ref="G203:G207"/>
    <mergeCell ref="H203:H207"/>
    <mergeCell ref="I203:I207"/>
    <mergeCell ref="J173:J177"/>
    <mergeCell ref="K173:K177"/>
    <mergeCell ref="L173:L177"/>
    <mergeCell ref="M173:M177"/>
    <mergeCell ref="G193:G197"/>
    <mergeCell ref="H193:H197"/>
    <mergeCell ref="I193:I197"/>
    <mergeCell ref="G173:G177"/>
    <mergeCell ref="H173:H177"/>
    <mergeCell ref="I173:I177"/>
    <mergeCell ref="G183:G187"/>
    <mergeCell ref="H183:H187"/>
    <mergeCell ref="I183:I187"/>
    <mergeCell ref="J203:J207"/>
    <mergeCell ref="K203:K207"/>
    <mergeCell ref="L203:L207"/>
    <mergeCell ref="M203:M207"/>
    <mergeCell ref="J183:J187"/>
    <mergeCell ref="K183:K187"/>
    <mergeCell ref="L183:L187"/>
    <mergeCell ref="M183:M187"/>
    <mergeCell ref="J193:J197"/>
    <mergeCell ref="K193:K197"/>
    <mergeCell ref="L193:L197"/>
    <mergeCell ref="M193:M197"/>
    <mergeCell ref="L122:L126"/>
    <mergeCell ref="M122:M126"/>
    <mergeCell ref="K122:K126"/>
    <mergeCell ref="AF70:AF71"/>
    <mergeCell ref="AG70:AG71"/>
    <mergeCell ref="AI70:AI71"/>
    <mergeCell ref="AJ70:AJ71"/>
    <mergeCell ref="AM71:AN71"/>
    <mergeCell ref="Y64:Y66"/>
    <mergeCell ref="H113:H117"/>
    <mergeCell ref="K103:K107"/>
    <mergeCell ref="I113:I117"/>
    <mergeCell ref="J113:J117"/>
    <mergeCell ref="L113:L117"/>
    <mergeCell ref="K113:K117"/>
    <mergeCell ref="Y87:Y89"/>
    <mergeCell ref="Z87:Z89"/>
    <mergeCell ref="AA87:AA89"/>
    <mergeCell ref="Z83:AA83"/>
    <mergeCell ref="AA80:AA82"/>
    <mergeCell ref="W80:W83"/>
    <mergeCell ref="Y80:Y82"/>
    <mergeCell ref="V80:V83"/>
    <mergeCell ref="Z80:Z82"/>
    <mergeCell ref="L103:L107"/>
    <mergeCell ref="H103:H107"/>
    <mergeCell ref="I103:I107"/>
    <mergeCell ref="J103:J107"/>
    <mergeCell ref="G122:G126"/>
    <mergeCell ref="M113:M117"/>
    <mergeCell ref="L95:L99"/>
    <mergeCell ref="A95:A99"/>
    <mergeCell ref="H122:H126"/>
    <mergeCell ref="I122:I126"/>
    <mergeCell ref="J122:J126"/>
    <mergeCell ref="G113:G117"/>
    <mergeCell ref="AF57:AF58"/>
    <mergeCell ref="AG57:AG58"/>
    <mergeCell ref="AI57:AI58"/>
    <mergeCell ref="AJ57:AJ58"/>
    <mergeCell ref="AM58:AN58"/>
    <mergeCell ref="AG59:AN59"/>
    <mergeCell ref="Z60:AA60"/>
    <mergeCell ref="AF64:AF65"/>
    <mergeCell ref="AG64:AG65"/>
    <mergeCell ref="AI64:AI65"/>
    <mergeCell ref="AJ64:AJ65"/>
    <mergeCell ref="AM65:AN65"/>
    <mergeCell ref="Z64:Z66"/>
    <mergeCell ref="AA64:AA66"/>
    <mergeCell ref="AC64:AC66"/>
    <mergeCell ref="AD64:AD66"/>
    <mergeCell ref="AG66:AN66"/>
    <mergeCell ref="AM41:AN41"/>
    <mergeCell ref="AG42:AN42"/>
    <mergeCell ref="Z43:AA43"/>
    <mergeCell ref="W44:AA44"/>
    <mergeCell ref="T45:AN45"/>
    <mergeCell ref="S49:S53"/>
    <mergeCell ref="T49:T53"/>
    <mergeCell ref="V49:V52"/>
    <mergeCell ref="W49:W52"/>
    <mergeCell ref="Y49:Y51"/>
    <mergeCell ref="Z49:Z51"/>
    <mergeCell ref="AA49:AA51"/>
    <mergeCell ref="AC49:AC51"/>
    <mergeCell ref="AD49:AD51"/>
    <mergeCell ref="AF49:AF50"/>
    <mergeCell ref="AG49:AG50"/>
    <mergeCell ref="AI49:AI50"/>
    <mergeCell ref="AJ49:AJ50"/>
    <mergeCell ref="V40:V43"/>
    <mergeCell ref="W40:W43"/>
    <mergeCell ref="Y40:Y42"/>
    <mergeCell ref="Z40:Z42"/>
    <mergeCell ref="AM50:AN50"/>
    <mergeCell ref="AG51:AN51"/>
    <mergeCell ref="N30:N35"/>
    <mergeCell ref="P30:P35"/>
    <mergeCell ref="Q30:Q35"/>
    <mergeCell ref="S30:S34"/>
    <mergeCell ref="T30:T34"/>
    <mergeCell ref="V30:V33"/>
    <mergeCell ref="W30:W33"/>
    <mergeCell ref="AI40:AI41"/>
    <mergeCell ref="AJ40:AJ41"/>
    <mergeCell ref="N40:N45"/>
    <mergeCell ref="P40:P45"/>
    <mergeCell ref="Q40:Q45"/>
    <mergeCell ref="N19:N24"/>
    <mergeCell ref="P19:P24"/>
    <mergeCell ref="Q19:Q24"/>
    <mergeCell ref="S19:S23"/>
    <mergeCell ref="T19:T23"/>
    <mergeCell ref="V19:V22"/>
    <mergeCell ref="W19:W22"/>
    <mergeCell ref="N25:AN25"/>
    <mergeCell ref="M19:M24"/>
    <mergeCell ref="Y19:Y21"/>
    <mergeCell ref="Z19:Z21"/>
    <mergeCell ref="AA19:AA21"/>
    <mergeCell ref="AC19:AC21"/>
    <mergeCell ref="AD19:AD21"/>
    <mergeCell ref="AF19:AF20"/>
    <mergeCell ref="AG19:AG20"/>
    <mergeCell ref="AI19:AI20"/>
    <mergeCell ref="AJ19:AJ20"/>
    <mergeCell ref="AM20:AN20"/>
    <mergeCell ref="AG21:AN21"/>
    <mergeCell ref="Z22:AA22"/>
    <mergeCell ref="W23:AA23"/>
    <mergeCell ref="T24:AN24"/>
    <mergeCell ref="H19:H25"/>
    <mergeCell ref="D19:D26"/>
    <mergeCell ref="E19:E26"/>
    <mergeCell ref="F19:F26"/>
    <mergeCell ref="G19:G25"/>
    <mergeCell ref="G30:G36"/>
    <mergeCell ref="H30:H36"/>
    <mergeCell ref="K95:K99"/>
    <mergeCell ref="J19:J25"/>
    <mergeCell ref="K19:K25"/>
    <mergeCell ref="J30:J36"/>
    <mergeCell ref="K30:K36"/>
    <mergeCell ref="G95:G99"/>
    <mergeCell ref="H95:H99"/>
    <mergeCell ref="I95:I99"/>
    <mergeCell ref="J95:J99"/>
    <mergeCell ref="M30:M35"/>
    <mergeCell ref="M40:M45"/>
    <mergeCell ref="S40:S44"/>
    <mergeCell ref="T40:T44"/>
    <mergeCell ref="Y30:Y32"/>
    <mergeCell ref="Z30:Z32"/>
    <mergeCell ref="Z33:AA33"/>
    <mergeCell ref="W34:AA34"/>
    <mergeCell ref="T35:AN35"/>
    <mergeCell ref="AA40:AA42"/>
    <mergeCell ref="AC40:AC42"/>
    <mergeCell ref="AD40:AD42"/>
    <mergeCell ref="AF40:AF41"/>
    <mergeCell ref="AG40:AG41"/>
    <mergeCell ref="N36:AN36"/>
    <mergeCell ref="AA30:AA32"/>
    <mergeCell ref="AC30:AC32"/>
    <mergeCell ref="AD30:AD32"/>
    <mergeCell ref="AF30:AF31"/>
    <mergeCell ref="AG30:AG31"/>
    <mergeCell ref="AI30:AI31"/>
    <mergeCell ref="AJ30:AJ31"/>
    <mergeCell ref="AM31:AN31"/>
    <mergeCell ref="AG32:AN32"/>
    <mergeCell ref="Z52:AA52"/>
    <mergeCell ref="W53:AA53"/>
    <mergeCell ref="V57:V60"/>
    <mergeCell ref="W57:W60"/>
    <mergeCell ref="Y57:Y59"/>
    <mergeCell ref="Z57:Z59"/>
    <mergeCell ref="AA57:AA59"/>
    <mergeCell ref="AC57:AC59"/>
    <mergeCell ref="AD57:AD59"/>
    <mergeCell ref="H146:H150"/>
    <mergeCell ref="I146:I150"/>
    <mergeCell ref="J146:J150"/>
    <mergeCell ref="L146:L150"/>
    <mergeCell ref="H130:H134"/>
    <mergeCell ref="I130:I134"/>
    <mergeCell ref="J130:J134"/>
    <mergeCell ref="L130:L134"/>
    <mergeCell ref="M130:M134"/>
    <mergeCell ref="H138:H142"/>
    <mergeCell ref="I138:I142"/>
    <mergeCell ref="J138:J142"/>
    <mergeCell ref="L138:L142"/>
    <mergeCell ref="K130:K134"/>
    <mergeCell ref="K138:K142"/>
    <mergeCell ref="K146:K150"/>
    <mergeCell ref="M138:M142"/>
    <mergeCell ref="M146:M150"/>
  </mergeCells>
  <dataValidations count="12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F13" xr:uid="{00000000-0002-0000-0D00-000000000000}"/>
    <dataValidation type="list" allowBlank="1" showInputMessage="1" showErrorMessage="1" errorTitle="Ошибка" error="Выберите значение из списка" prompt="Выберите значение из списка" sqref="L173:L177 L130:L134" xr:uid="{00000000-0002-0000-0D00-000001000000}">
      <formula1>kind_of_control_method</formula1>
    </dataValidation>
    <dataValidation type="textLength" operator="lessThanOrEqual" allowBlank="1" showErrorMessage="1" errorTitle="Ошибка" error="Допускается ввод не более 900 символов!" sqref="L113:L117 L138:L142" xr:uid="{00000000-0002-0000-0D00-000002000000}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155" xr:uid="{00000000-0002-0000-0D00-000003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122:G126" xr:uid="{00000000-0002-0000-0D00-000004000000}">
      <formula1>kind_of_unit_2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M203 M138 M193 M113 M122 M183 M146" xr:uid="{00000000-0002-0000-0D00-000005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95:G99" xr:uid="{00000000-0002-0000-0D00-000006000000}">
      <formula1>kind_of_unit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K146 I103 K103 I95 K95 K130 K203 I122 I113 K138 I193 I183 I173 K113 K122 K173 K183 K193 I203 I130 I138 I146 G155" xr:uid="{00000000-0002-0000-0D00-000007000000}"/>
    <dataValidation type="decimal" allowBlank="1" showErrorMessage="1" errorTitle="Ошибка" error="Допускается ввод только неотрицательных чисел!" sqref="L193:L197 L146 L103:L107 L95:L99 L122 L183:L187 L203:L207" xr:uid="{00000000-0002-0000-0D00-000008000000}">
      <formula1>0</formula1>
      <formula2>9.99999999999999E+23</formula2>
    </dataValidation>
    <dataValidation type="list" errorStyle="warning" allowBlank="1" showInputMessage="1" errorTitle="Ошибка" error="Выберите значение из списка" prompt="Выберите значение из списка или укажите свой вид твердых коммунальных отходов" sqref="AG70:AH70 AG19:AH19 AG30:AH30 AG40:AH40 AG49:AH49 AG57:AH57 AG64:AH64" xr:uid="{00000000-0002-0000-0D00-000009000000}">
      <formula1>list_typeTKO</formula1>
    </dataValidation>
    <dataValidation type="list" allowBlank="1" showInputMessage="1" showErrorMessage="1" errorTitle="Ошибка" error="Выберите значение из списка" prompt="Выберите значение из списка" sqref="AM70 AM19 AM30 AM40 AM49 AM57 AM64 AM75" xr:uid="{00000000-0002-0000-0D00-00000A000000}">
      <formula1>list_classTKO</formula1>
    </dataValidation>
    <dataValidation type="textLength" operator="lessThanOrEqual" allowBlank="1" showInputMessage="1" showErrorMessage="1" errorTitle="Ошибка" error="Допускается ввод не более 900 символов!" sqref="E9 T19:T23 E5 N19:N24 T30:T34 E13 AN75 AN70 AN64 AN57 AN49 AN40 AN30 AN19 T49:T53 T40:T44 N40:N45 N30:N35 E155:F155" xr:uid="{00000000-0002-0000-0D00-00000B000000}">
      <formula1>900</formula1>
    </dataValidation>
  </dataValidations>
  <pageMargins left="0.75" right="0.75" top="1" bottom="1" header="0.5" footer="0.5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E608F-1AB4-06DD-B425-AA830339B1E6}">
  <sheetPr>
    <tabColor rgb="FFFFCC99"/>
  </sheetPr>
  <dimension ref="A1:K33"/>
  <sheetViews>
    <sheetView showGridLines="0" workbookViewId="0"/>
  </sheetViews>
  <sheetFormatPr defaultColWidth="9.140625" defaultRowHeight="11.25" customHeight="1"/>
  <cols>
    <col min="1" max="1" width="3.7109375" customWidth="1"/>
    <col min="2" max="2" width="87.28515625" customWidth="1"/>
    <col min="4" max="4" width="109.140625" customWidth="1"/>
  </cols>
  <sheetData>
    <row r="1" spans="1:11" ht="11.25" customHeight="1">
      <c r="B1" s="71" t="s">
        <v>222</v>
      </c>
    </row>
    <row r="2" spans="1:11" ht="22.5" customHeight="1">
      <c r="A2" s="68">
        <v>7</v>
      </c>
      <c r="B2" s="72" t="s">
        <v>591</v>
      </c>
    </row>
    <row r="3" spans="1:11" ht="67.5" customHeight="1">
      <c r="A3" s="68">
        <v>1</v>
      </c>
      <c r="B3" s="72" t="s">
        <v>592</v>
      </c>
    </row>
    <row r="4" spans="1:11" ht="67.5" customHeight="1">
      <c r="A4" s="68">
        <v>2</v>
      </c>
      <c r="B4" s="72" t="s">
        <v>593</v>
      </c>
    </row>
    <row r="5" spans="1:11" ht="123.75" customHeight="1">
      <c r="A5" s="68">
        <v>3</v>
      </c>
      <c r="B5" s="72" t="s">
        <v>594</v>
      </c>
    </row>
    <row r="6" spans="1:11" ht="56.25" customHeight="1">
      <c r="A6" s="68">
        <v>4</v>
      </c>
      <c r="B6" s="193" t="s">
        <v>595</v>
      </c>
    </row>
    <row r="7" spans="1:11" ht="45" customHeight="1">
      <c r="A7" s="68">
        <v>5</v>
      </c>
      <c r="B7" s="72" t="s">
        <v>596</v>
      </c>
    </row>
    <row r="8" spans="1:11" ht="101.25" customHeight="1">
      <c r="A8" s="68">
        <v>6</v>
      </c>
      <c r="B8" s="72" t="s">
        <v>597</v>
      </c>
    </row>
    <row r="9" spans="1:11" ht="33.75" customHeight="1">
      <c r="A9" s="68">
        <v>8</v>
      </c>
      <c r="B9" s="72" t="s">
        <v>598</v>
      </c>
    </row>
    <row r="10" spans="1:11" ht="11.25" customHeight="1">
      <c r="B10" s="85" t="s">
        <v>599</v>
      </c>
    </row>
    <row r="11" spans="1:11" ht="90" customHeight="1">
      <c r="B11" s="72" t="s">
        <v>600</v>
      </c>
    </row>
    <row r="12" spans="1:11" ht="14.25" customHeight="1">
      <c r="B12" s="73" t="s">
        <v>601</v>
      </c>
      <c r="C12" s="68"/>
      <c r="D12" s="596"/>
      <c r="E12" s="596"/>
      <c r="F12" s="596"/>
      <c r="G12" s="596"/>
      <c r="H12" s="596"/>
      <c r="I12" s="596"/>
      <c r="J12" s="596"/>
      <c r="K12" s="596"/>
    </row>
    <row r="13" spans="1:11" ht="33.75" customHeight="1">
      <c r="A13" s="68">
        <v>1</v>
      </c>
      <c r="B13" s="74" t="s">
        <v>602</v>
      </c>
      <c r="C13" s="68"/>
      <c r="D13" s="596"/>
      <c r="E13" s="596"/>
      <c r="F13" s="596"/>
      <c r="G13" s="596"/>
      <c r="H13" s="596"/>
      <c r="I13" s="596"/>
      <c r="J13" s="596"/>
      <c r="K13" s="596"/>
    </row>
    <row r="14" spans="1:11" ht="14.25" customHeight="1">
      <c r="A14" s="68">
        <v>2</v>
      </c>
      <c r="B14" s="74" t="s">
        <v>603</v>
      </c>
      <c r="C14" s="68"/>
      <c r="D14" s="598"/>
      <c r="E14" s="598"/>
      <c r="F14" s="598"/>
      <c r="G14" s="598"/>
      <c r="H14" s="598"/>
      <c r="I14" s="598"/>
      <c r="J14" s="598"/>
      <c r="K14" s="598"/>
    </row>
    <row r="15" spans="1:11" ht="14.25" customHeight="1">
      <c r="A15" s="68">
        <v>3</v>
      </c>
      <c r="B15" s="74" t="s">
        <v>604</v>
      </c>
      <c r="C15" s="68"/>
      <c r="D15" s="598"/>
      <c r="E15" s="598"/>
      <c r="F15" s="598"/>
      <c r="G15" s="598"/>
      <c r="H15" s="598"/>
      <c r="I15" s="598"/>
      <c r="J15" s="598"/>
      <c r="K15" s="598"/>
    </row>
    <row r="16" spans="1:11" ht="14.25" customHeight="1">
      <c r="B16" s="73" t="s">
        <v>146</v>
      </c>
      <c r="C16" s="68"/>
      <c r="D16" s="599"/>
      <c r="E16" s="598"/>
      <c r="F16" s="598"/>
      <c r="G16" s="598"/>
      <c r="H16" s="598"/>
      <c r="I16" s="598"/>
      <c r="J16" s="598"/>
      <c r="K16" s="598"/>
    </row>
    <row r="17" spans="1:11" ht="33.75" customHeight="1">
      <c r="A17" s="68">
        <v>1</v>
      </c>
      <c r="B17" s="74" t="s">
        <v>605</v>
      </c>
      <c r="C17" s="68"/>
      <c r="D17" s="597"/>
      <c r="E17" s="597"/>
      <c r="F17" s="597"/>
      <c r="G17" s="597"/>
      <c r="H17" s="597"/>
      <c r="I17" s="597"/>
      <c r="J17" s="597"/>
      <c r="K17" s="597"/>
    </row>
    <row r="18" spans="1:11" ht="22.5" customHeight="1">
      <c r="A18" s="68">
        <v>2</v>
      </c>
      <c r="B18" s="74" t="s">
        <v>606</v>
      </c>
    </row>
    <row r="19" spans="1:11" ht="14.25" customHeight="1">
      <c r="A19" s="68">
        <v>3</v>
      </c>
      <c r="B19" s="74" t="s">
        <v>607</v>
      </c>
    </row>
    <row r="20" spans="1:11" ht="45" customHeight="1">
      <c r="A20" s="68">
        <v>4</v>
      </c>
      <c r="B20" s="74" t="s">
        <v>596</v>
      </c>
    </row>
    <row r="21" spans="1:11" ht="11.25" customHeight="1">
      <c r="B21" s="73" t="s">
        <v>608</v>
      </c>
    </row>
    <row r="22" spans="1:11" ht="22.5" customHeight="1">
      <c r="A22" s="68">
        <v>1</v>
      </c>
      <c r="B22" s="74" t="s">
        <v>609</v>
      </c>
    </row>
    <row r="23" spans="1:11" ht="11.25" customHeight="1">
      <c r="B23" s="73" t="s">
        <v>235</v>
      </c>
    </row>
    <row r="24" spans="1:11" ht="22.5" customHeight="1">
      <c r="A24" s="68">
        <v>1</v>
      </c>
      <c r="B24" s="74" t="s">
        <v>610</v>
      </c>
    </row>
    <row r="25" spans="1:11" ht="11.25" customHeight="1">
      <c r="B25" t="s">
        <v>611</v>
      </c>
    </row>
    <row r="26" spans="1:11" ht="14.25" customHeight="1">
      <c r="B26" s="73" t="s">
        <v>612</v>
      </c>
      <c r="C26" s="68"/>
      <c r="D26" s="596"/>
      <c r="E26" s="596"/>
      <c r="F26" s="596"/>
      <c r="G26" s="596"/>
      <c r="H26" s="596"/>
      <c r="I26" s="596"/>
      <c r="J26" s="596"/>
      <c r="K26" s="596"/>
    </row>
    <row r="27" spans="1:11" ht="45" customHeight="1">
      <c r="A27" s="68">
        <v>1</v>
      </c>
      <c r="B27" s="74" t="s">
        <v>613</v>
      </c>
      <c r="C27" s="68"/>
      <c r="D27" s="596"/>
      <c r="E27" s="596"/>
      <c r="F27" s="596"/>
      <c r="G27" s="596"/>
      <c r="H27" s="596"/>
      <c r="I27" s="596"/>
      <c r="J27" s="596"/>
      <c r="K27" s="596"/>
    </row>
    <row r="28" spans="1:11" ht="22.5" customHeight="1">
      <c r="A28" s="68">
        <v>2</v>
      </c>
      <c r="B28" s="74" t="s">
        <v>614</v>
      </c>
      <c r="C28" s="68"/>
      <c r="D28" s="101"/>
      <c r="E28" s="101"/>
      <c r="F28" s="101"/>
      <c r="G28" s="101"/>
      <c r="H28" s="101"/>
      <c r="I28" s="101"/>
      <c r="J28" s="101"/>
      <c r="K28" s="101"/>
    </row>
    <row r="29" spans="1:11" ht="11.25" customHeight="1">
      <c r="B29" s="73" t="s">
        <v>615</v>
      </c>
    </row>
    <row r="30" spans="1:11" ht="45" customHeight="1">
      <c r="A30" s="68">
        <v>1</v>
      </c>
      <c r="B30" s="72" t="s">
        <v>616</v>
      </c>
    </row>
    <row r="31" spans="1:11" ht="11.25" customHeight="1">
      <c r="B31" s="73" t="s">
        <v>617</v>
      </c>
    </row>
    <row r="32" spans="1:11" ht="78.75" customHeight="1">
      <c r="A32" s="68">
        <v>1</v>
      </c>
      <c r="B32" s="72" t="s">
        <v>618</v>
      </c>
    </row>
    <row r="33" spans="1:2" ht="14.25" customHeight="1">
      <c r="A33" s="68">
        <v>2</v>
      </c>
      <c r="B33" s="72" t="s">
        <v>619</v>
      </c>
    </row>
  </sheetData>
  <sheetProtection insertRows="0" deleteColumns="0" deleteRows="0" sort="0" autoFilter="0"/>
  <mergeCells count="8">
    <mergeCell ref="D26:K26"/>
    <mergeCell ref="D27:K27"/>
    <mergeCell ref="D17:K17"/>
    <mergeCell ref="D12:K12"/>
    <mergeCell ref="D13:K13"/>
    <mergeCell ref="D14:K14"/>
    <mergeCell ref="D16:K16"/>
    <mergeCell ref="D15:K15"/>
  </mergeCells>
  <pageMargins left="0.75" right="0.75" top="1" bottom="1" header="0.5" footer="0.5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70AAE-EF8B-DF2D-908E-F43895852B6F}">
  <sheetPr>
    <tabColor rgb="FFFFCC99"/>
  </sheetPr>
  <dimension ref="A1:V1"/>
  <sheetViews>
    <sheetView showGridLines="0" workbookViewId="0"/>
  </sheetViews>
  <sheetFormatPr defaultColWidth="9.140625" defaultRowHeight="15" customHeight="1"/>
  <cols>
    <col min="1" max="2" width="9.140625" style="8"/>
    <col min="3" max="3" width="9.140625" style="28"/>
    <col min="4" max="21" width="9.140625" style="8"/>
    <col min="22" max="22" width="9.140625" style="82"/>
  </cols>
  <sheetData/>
  <sheetProtection insertRows="0" deleteColumns="0" deleteRows="0" sort="0" autoFilter="0"/>
  <pageMargins left="0.75" right="0.75" top="1" bottom="1" header="0.5" footer="0.5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797C6-CC2B-1A31-BCA9-E468464BB70C}">
  <sheetPr>
    <tabColor theme="9" tint="0.39997558519241921"/>
  </sheetPr>
  <dimension ref="A1"/>
  <sheetViews>
    <sheetView showGridLines="0" workbookViewId="0"/>
  </sheetViews>
  <sheetFormatPr defaultColWidth="9.140625" defaultRowHeight="11.25" customHeight="1"/>
  <sheetData/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2649F-7C92-E9F3-D2CB-C66E3A74D7A5}">
  <sheetPr>
    <tabColor rgb="FFFFCC99"/>
  </sheetPr>
  <dimension ref="A1:W29"/>
  <sheetViews>
    <sheetView showGridLines="0" topLeftCell="C1" workbookViewId="0"/>
  </sheetViews>
  <sheetFormatPr defaultColWidth="9.140625" defaultRowHeight="11.25" customHeight="1"/>
  <cols>
    <col min="1" max="2" width="9.140625" hidden="1"/>
    <col min="3" max="3" width="3.7109375" customWidth="1"/>
    <col min="4" max="4" width="5.7109375" customWidth="1"/>
    <col min="5" max="6" width="35.7109375" customWidth="1"/>
    <col min="7" max="7" width="3.7109375" hidden="1" customWidth="1"/>
    <col min="8" max="8" width="5.7109375" customWidth="1"/>
    <col min="9" max="9" width="35.7109375" customWidth="1"/>
    <col min="10" max="10" width="7.42578125" style="134" customWidth="1"/>
    <col min="11" max="11" width="6.28515625" style="134" customWidth="1"/>
    <col min="12" max="12" width="13.85546875" style="134" customWidth="1"/>
    <col min="13" max="13" width="7.140625" style="134" customWidth="1"/>
    <col min="14" max="14" width="4.42578125" style="134" customWidth="1"/>
    <col min="15" max="15" width="7" style="134" customWidth="1"/>
    <col min="16" max="16" width="7.140625" style="134" customWidth="1"/>
    <col min="17" max="17" width="10.140625" style="134" customWidth="1"/>
    <col min="18" max="18" width="13.42578125" style="134" customWidth="1"/>
    <col min="19" max="19" width="7.140625" style="134" customWidth="1"/>
    <col min="20" max="20" width="2.28515625" style="134" customWidth="1"/>
    <col min="21" max="21" width="1.42578125" style="134" customWidth="1"/>
    <col min="23" max="23" width="9.140625" style="134"/>
  </cols>
  <sheetData>
    <row r="1" spans="1:23" s="134" customFormat="1" ht="5.25" customHeight="1">
      <c r="N1" s="497"/>
      <c r="O1" s="497"/>
      <c r="P1" s="497"/>
      <c r="Q1" s="497"/>
      <c r="R1" s="497"/>
      <c r="S1" s="497"/>
      <c r="T1" s="497"/>
    </row>
    <row r="2" spans="1:23" s="134" customFormat="1" ht="5.25" customHeight="1"/>
    <row r="3" spans="1:23" s="134" customFormat="1" ht="5.25" customHeight="1"/>
    <row r="4" spans="1:23" s="70" customFormat="1" ht="22.5" customHeight="1">
      <c r="A4" s="23"/>
      <c r="B4" s="15"/>
      <c r="C4" s="26"/>
      <c r="D4" s="552" t="s">
        <v>57</v>
      </c>
      <c r="E4" s="552"/>
      <c r="F4" s="552"/>
      <c r="G4" s="552"/>
      <c r="H4" s="552"/>
      <c r="J4" s="136"/>
      <c r="K4" s="136"/>
      <c r="L4" s="136"/>
      <c r="M4" s="136"/>
      <c r="N4" s="136"/>
      <c r="O4" s="136"/>
      <c r="P4" s="135"/>
      <c r="Q4" s="136"/>
      <c r="R4" s="136"/>
      <c r="S4" s="136"/>
      <c r="T4" s="136"/>
      <c r="U4" s="136"/>
      <c r="W4" s="136"/>
    </row>
    <row r="5" spans="1:23" ht="15" customHeight="1">
      <c r="N5" s="497"/>
      <c r="O5" s="497"/>
      <c r="P5" s="497"/>
      <c r="Q5" s="497"/>
      <c r="R5" s="497"/>
      <c r="S5" s="497"/>
      <c r="T5" s="497"/>
    </row>
    <row r="6" spans="1:23" ht="24.75" customHeight="1">
      <c r="D6" s="452" t="s">
        <v>58</v>
      </c>
      <c r="E6" s="444" t="s">
        <v>59</v>
      </c>
      <c r="F6" s="444" t="s">
        <v>60</v>
      </c>
      <c r="G6" s="445" t="s">
        <v>61</v>
      </c>
      <c r="H6" s="444" t="s">
        <v>58</v>
      </c>
      <c r="I6" s="444" t="s">
        <v>62</v>
      </c>
      <c r="J6" s="601"/>
      <c r="K6" s="601"/>
      <c r="L6" s="601"/>
      <c r="M6" s="601"/>
      <c r="N6" s="601"/>
      <c r="O6" s="601"/>
      <c r="P6" s="601"/>
      <c r="Q6" s="601"/>
      <c r="R6" s="601"/>
      <c r="S6" s="601"/>
      <c r="T6" s="601"/>
      <c r="U6" s="600"/>
    </row>
    <row r="7" spans="1:23" ht="11.25" customHeight="1">
      <c r="D7" s="453"/>
      <c r="E7" s="444"/>
      <c r="F7" s="444"/>
      <c r="G7" s="445"/>
      <c r="H7" s="444"/>
      <c r="I7" s="444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600"/>
    </row>
    <row r="8" spans="1:23" ht="11.25" customHeight="1">
      <c r="D8" s="100" t="s">
        <v>63</v>
      </c>
      <c r="E8" s="100" t="s">
        <v>64</v>
      </c>
      <c r="F8" s="100" t="s">
        <v>65</v>
      </c>
      <c r="G8" s="441" t="s">
        <v>66</v>
      </c>
      <c r="H8" s="441"/>
      <c r="I8" s="442"/>
      <c r="J8" s="285"/>
      <c r="K8" s="285"/>
      <c r="L8" s="285"/>
      <c r="M8" s="285"/>
      <c r="N8" s="286"/>
      <c r="O8" s="286"/>
      <c r="P8" s="286"/>
      <c r="Q8" s="286"/>
      <c r="R8" s="286"/>
      <c r="S8" s="286"/>
      <c r="T8" s="286"/>
      <c r="U8" s="285"/>
    </row>
    <row r="9" spans="1:23" ht="18.75" hidden="1" customHeight="1">
      <c r="D9" s="448" t="s">
        <v>68</v>
      </c>
      <c r="E9" s="440"/>
      <c r="F9" s="440" t="str">
        <f ca="1">IF(ISERROR(INDEX(REESTR_VT_RANGE,MATCH(W9,OFFSET(REESTR_VT_RANGE,0,1),0))),"",INDEX(REESTR_VT_RANGE,MATCH(W9,OFFSET(REESTR_VT_RANGE,0,1),0)))</f>
        <v/>
      </c>
      <c r="G9" s="293"/>
      <c r="H9" s="280">
        <v>1</v>
      </c>
      <c r="I9" s="284"/>
      <c r="J9" s="287"/>
      <c r="K9" s="287"/>
      <c r="L9" s="287"/>
      <c r="M9" s="287"/>
      <c r="N9" s="283"/>
      <c r="O9" s="287"/>
      <c r="P9" s="287"/>
      <c r="Q9" s="287"/>
      <c r="R9" s="287"/>
      <c r="S9" s="287"/>
      <c r="T9" s="288"/>
      <c r="U9" s="283"/>
      <c r="W9" s="134" t="s">
        <v>67</v>
      </c>
    </row>
    <row r="10" spans="1:23" ht="18.75" hidden="1" customHeight="1">
      <c r="D10" s="449"/>
      <c r="E10" s="440"/>
      <c r="F10" s="440"/>
      <c r="G10" s="293"/>
      <c r="H10" s="291"/>
      <c r="I10" s="292" t="s">
        <v>620</v>
      </c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90"/>
    </row>
    <row r="11" spans="1:23" ht="93.75" customHeight="1">
      <c r="C11" s="115"/>
      <c r="D11" s="448" t="s">
        <v>63</v>
      </c>
      <c r="E11" s="440"/>
      <c r="F11" s="440" t="str">
        <f ca="1">IF(ISERROR(INDEX(REESTR_VT_RANGE,MATCH(W11,OFFSET(REESTR_VT_RANGE,0,1),0))),"",INDEX(REESTR_VT_RANGE,MATCH(W11,OFFSET(REESTR_VT_RANGE,0,1),0)))</f>
        <v/>
      </c>
      <c r="G11" s="294"/>
      <c r="H11" s="280">
        <v>1</v>
      </c>
      <c r="I11" s="284"/>
      <c r="J11" s="287"/>
      <c r="K11" s="287"/>
      <c r="L11" s="287"/>
      <c r="M11" s="287"/>
      <c r="N11" s="283"/>
      <c r="O11" s="287"/>
      <c r="P11" s="287"/>
      <c r="Q11" s="287"/>
      <c r="R11" s="287"/>
      <c r="S11" s="287"/>
      <c r="T11" s="288"/>
      <c r="U11" s="283"/>
      <c r="W11" s="134" t="s">
        <v>67</v>
      </c>
    </row>
    <row r="12" spans="1:23" ht="11.25" customHeight="1">
      <c r="D12" s="449"/>
      <c r="E12" s="440"/>
      <c r="F12" s="440"/>
      <c r="G12" s="294"/>
      <c r="H12" s="291"/>
      <c r="I12" s="292" t="s">
        <v>620</v>
      </c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90"/>
    </row>
    <row r="13" spans="1:23" ht="0.75" hidden="1" customHeight="1">
      <c r="D13" s="105"/>
      <c r="E13" s="446" t="s">
        <v>67</v>
      </c>
      <c r="F13" s="446"/>
      <c r="G13" s="446"/>
      <c r="H13" s="446"/>
      <c r="I13" s="446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W13" s="134" t="s">
        <v>67</v>
      </c>
    </row>
    <row r="14" spans="1:23" ht="11.25" customHeight="1">
      <c r="D14" s="120"/>
    </row>
    <row r="29" spans="23:23" ht="11.25" customHeight="1">
      <c r="W29"/>
    </row>
  </sheetData>
  <sheetProtection insertRows="0" deleteColumns="0" deleteRows="0" sort="0" autoFilter="0"/>
  <mergeCells count="20">
    <mergeCell ref="E13:I13"/>
    <mergeCell ref="N1:T1"/>
    <mergeCell ref="D4:H4"/>
    <mergeCell ref="N6:T6"/>
    <mergeCell ref="N5:T5"/>
    <mergeCell ref="G8:I8"/>
    <mergeCell ref="D9:D10"/>
    <mergeCell ref="E9:E10"/>
    <mergeCell ref="F9:F10"/>
    <mergeCell ref="D11:D12"/>
    <mergeCell ref="E11:E12"/>
    <mergeCell ref="F11:F12"/>
    <mergeCell ref="U6:U7"/>
    <mergeCell ref="I6:I7"/>
    <mergeCell ref="J6:M6"/>
    <mergeCell ref="D6:D7"/>
    <mergeCell ref="E6:E7"/>
    <mergeCell ref="F6:F7"/>
    <mergeCell ref="G6:G7"/>
    <mergeCell ref="H6:H7"/>
  </mergeCells>
  <dataValidations count="2">
    <dataValidation type="list" allowBlank="1" showInputMessage="1" showErrorMessage="1" errorTitle="Ошибка" error="Выберите значение из списка" prompt="Выберите значение из списка" sqref="E9:E12" xr:uid="{00000000-0002-0000-1100-000000000000}">
      <formula1>REESTR_VED_RANGE</formula1>
    </dataValidation>
    <dataValidation type="textLength" operator="lessThanOrEqual" allowBlank="1" showInputMessage="1" showErrorMessage="1" errorTitle="Ошибка" error="Допускается ввод не более 900 символов!" sqref="I9 I11" xr:uid="{00000000-0002-0000-1100-000001000000}">
      <formula1>900</formula1>
    </dataValidation>
  </dataValidation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011F9-BFAA-F41C-FAB5-361C9E18279B}">
  <sheetPr>
    <tabColor rgb="FFFFCC99"/>
  </sheetPr>
  <dimension ref="A1:AP51"/>
  <sheetViews>
    <sheetView showGridLines="0" topLeftCell="C3" workbookViewId="0">
      <selection activeCell="A21" sqref="A21:XFD23"/>
    </sheetView>
  </sheetViews>
  <sheetFormatPr defaultColWidth="9.140625" defaultRowHeight="11.25" customHeight="1"/>
  <cols>
    <col min="1" max="2" width="9.140625" hidden="1"/>
    <col min="3" max="4" width="3.7109375" customWidth="1"/>
    <col min="5" max="6" width="16" customWidth="1"/>
    <col min="7" max="7" width="3.7109375" customWidth="1"/>
    <col min="8" max="8" width="13.140625" customWidth="1"/>
    <col min="9" max="9" width="0.28515625" customWidth="1"/>
    <col min="10" max="10" width="10.140625" customWidth="1"/>
    <col min="11" max="11" width="13.42578125" customWidth="1"/>
    <col min="12" max="12" width="3.7109375" hidden="1" customWidth="1"/>
    <col min="13" max="13" width="3.7109375" customWidth="1"/>
    <col min="14" max="14" width="19.7109375" customWidth="1"/>
    <col min="15" max="15" width="0.28515625" customWidth="1"/>
    <col min="16" max="16" width="11.7109375" customWidth="1"/>
    <col min="17" max="17" width="13.42578125" customWidth="1"/>
    <col min="18" max="18" width="3.7109375" hidden="1" customWidth="1"/>
    <col min="19" max="19" width="3.7109375" customWidth="1"/>
    <col min="20" max="20" width="25.7109375" customWidth="1"/>
    <col min="21" max="21" width="3.7109375" hidden="1" customWidth="1"/>
    <col min="22" max="22" width="3.7109375" customWidth="1"/>
    <col min="23" max="23" width="25.7109375" customWidth="1"/>
    <col min="24" max="24" width="3.7109375" hidden="1" customWidth="1"/>
    <col min="25" max="25" width="3.7109375" customWidth="1"/>
    <col min="26" max="26" width="25.7109375" customWidth="1"/>
    <col min="27" max="27" width="11.7109375" customWidth="1"/>
    <col min="28" max="28" width="0.28515625" customWidth="1"/>
    <col min="29" max="29" width="10.140625" customWidth="1"/>
    <col min="30" max="30" width="13.42578125" customWidth="1"/>
    <col min="31" max="31" width="3.7109375" hidden="1" customWidth="1"/>
    <col min="32" max="32" width="3.7109375" customWidth="1"/>
    <col min="33" max="33" width="16.42578125" customWidth="1"/>
    <col min="34" max="34" width="0.28515625" customWidth="1"/>
    <col min="35" max="35" width="10.140625" customWidth="1"/>
    <col min="36" max="36" width="13.42578125" customWidth="1"/>
    <col min="37" max="37" width="3.7109375" hidden="1" customWidth="1"/>
    <col min="38" max="38" width="3.7109375" customWidth="1"/>
    <col min="39" max="39" width="8.7109375" customWidth="1"/>
    <col min="40" max="40" width="21.7109375" customWidth="1"/>
    <col min="42" max="42" width="9.140625" style="44" hidden="1"/>
  </cols>
  <sheetData>
    <row r="1" spans="1:42" s="134" customFormat="1" ht="5.25" hidden="1" customHeight="1"/>
    <row r="2" spans="1:42" s="176" customFormat="1" ht="5.25" hidden="1" customHeight="1">
      <c r="J2" s="176" t="s">
        <v>72</v>
      </c>
      <c r="K2" s="176" t="s">
        <v>73</v>
      </c>
      <c r="P2" s="176" t="s">
        <v>74</v>
      </c>
      <c r="Q2" s="176" t="s">
        <v>73</v>
      </c>
      <c r="W2" s="176" t="s">
        <v>75</v>
      </c>
      <c r="Z2" s="176" t="s">
        <v>76</v>
      </c>
      <c r="AC2" s="176" t="s">
        <v>72</v>
      </c>
      <c r="AD2" s="176" t="s">
        <v>73</v>
      </c>
      <c r="AI2" s="176" t="s">
        <v>72</v>
      </c>
      <c r="AJ2" s="176" t="s">
        <v>73</v>
      </c>
    </row>
    <row r="3" spans="1:42" s="121" customFormat="1" ht="5.25" customHeight="1">
      <c r="AP3" s="84"/>
    </row>
    <row r="4" spans="1:42" s="70" customFormat="1" ht="26.25" customHeight="1">
      <c r="A4" s="23"/>
      <c r="B4" s="15"/>
      <c r="C4" s="26"/>
      <c r="D4" s="552" t="s">
        <v>77</v>
      </c>
      <c r="E4" s="552"/>
      <c r="F4" s="552"/>
      <c r="G4" s="552"/>
      <c r="H4" s="552"/>
      <c r="I4" s="151"/>
      <c r="R4" s="86"/>
      <c r="AP4" s="130"/>
    </row>
    <row r="5" spans="1:42" s="121" customFormat="1" ht="5.25" customHeight="1">
      <c r="AP5" s="84"/>
    </row>
    <row r="6" spans="1:42" ht="31.5" customHeight="1">
      <c r="D6" s="444" t="s">
        <v>58</v>
      </c>
      <c r="E6" s="444" t="s">
        <v>59</v>
      </c>
      <c r="F6" s="444" t="s">
        <v>60</v>
      </c>
      <c r="G6" s="444" t="s">
        <v>58</v>
      </c>
      <c r="H6" s="444" t="s">
        <v>62</v>
      </c>
      <c r="I6" s="153"/>
      <c r="J6" s="467" t="s">
        <v>78</v>
      </c>
      <c r="K6" s="467"/>
      <c r="L6" s="467"/>
      <c r="M6" s="467"/>
      <c r="N6" s="467"/>
      <c r="O6" s="158"/>
      <c r="P6" s="463" t="s">
        <v>79</v>
      </c>
      <c r="Q6" s="464"/>
      <c r="R6" s="464"/>
      <c r="S6" s="464"/>
      <c r="T6" s="464"/>
      <c r="U6" s="464"/>
      <c r="V6" s="464"/>
      <c r="W6" s="464"/>
      <c r="X6" s="464"/>
      <c r="Y6" s="464"/>
      <c r="Z6" s="464"/>
      <c r="AA6" s="465"/>
      <c r="AB6" s="160"/>
      <c r="AC6" s="462" t="s">
        <v>80</v>
      </c>
      <c r="AD6" s="462"/>
      <c r="AE6" s="462"/>
      <c r="AF6" s="462"/>
      <c r="AG6" s="462"/>
      <c r="AH6" s="163"/>
      <c r="AI6" s="444" t="s">
        <v>81</v>
      </c>
      <c r="AJ6" s="444"/>
      <c r="AK6" s="444"/>
      <c r="AL6" s="444"/>
      <c r="AM6" s="454"/>
      <c r="AN6" s="444" t="s">
        <v>82</v>
      </c>
      <c r="AO6" s="89"/>
    </row>
    <row r="7" spans="1:42" ht="22.5" customHeight="1">
      <c r="D7" s="444"/>
      <c r="E7" s="444"/>
      <c r="F7" s="444"/>
      <c r="G7" s="444"/>
      <c r="H7" s="454"/>
      <c r="I7" s="154"/>
      <c r="J7" s="444" t="s">
        <v>83</v>
      </c>
      <c r="K7" s="454"/>
      <c r="L7" s="445" t="s">
        <v>61</v>
      </c>
      <c r="M7" s="444" t="s">
        <v>58</v>
      </c>
      <c r="N7" s="444" t="s">
        <v>84</v>
      </c>
      <c r="O7" s="153"/>
      <c r="P7" s="444" t="s">
        <v>83</v>
      </c>
      <c r="Q7" s="454"/>
      <c r="R7" s="445" t="s">
        <v>61</v>
      </c>
      <c r="S7" s="444" t="s">
        <v>58</v>
      </c>
      <c r="T7" s="444" t="s">
        <v>84</v>
      </c>
      <c r="U7" s="445" t="s">
        <v>61</v>
      </c>
      <c r="V7" s="444" t="s">
        <v>58</v>
      </c>
      <c r="W7" s="444" t="s">
        <v>85</v>
      </c>
      <c r="X7" s="445" t="s">
        <v>61</v>
      </c>
      <c r="Y7" s="444" t="s">
        <v>58</v>
      </c>
      <c r="Z7" s="444" t="s">
        <v>86</v>
      </c>
      <c r="AA7" s="444" t="s">
        <v>87</v>
      </c>
      <c r="AB7" s="153"/>
      <c r="AC7" s="444" t="s">
        <v>83</v>
      </c>
      <c r="AD7" s="454"/>
      <c r="AE7" s="445" t="s">
        <v>61</v>
      </c>
      <c r="AF7" s="444" t="s">
        <v>58</v>
      </c>
      <c r="AG7" s="444" t="s">
        <v>88</v>
      </c>
      <c r="AH7" s="153"/>
      <c r="AI7" s="444" t="s">
        <v>83</v>
      </c>
      <c r="AJ7" s="454"/>
      <c r="AK7" s="445" t="s">
        <v>61</v>
      </c>
      <c r="AL7" s="444" t="s">
        <v>58</v>
      </c>
      <c r="AM7" s="454" t="s">
        <v>88</v>
      </c>
      <c r="AN7" s="444"/>
      <c r="AO7" s="89"/>
    </row>
    <row r="8" spans="1:42" ht="27.75" customHeight="1">
      <c r="D8" s="444"/>
      <c r="E8" s="444"/>
      <c r="F8" s="444"/>
      <c r="G8" s="444"/>
      <c r="H8" s="454"/>
      <c r="I8" s="154"/>
      <c r="J8" s="146" t="s">
        <v>89</v>
      </c>
      <c r="K8" s="179" t="s">
        <v>90</v>
      </c>
      <c r="L8" s="445"/>
      <c r="M8" s="444"/>
      <c r="N8" s="444"/>
      <c r="O8" s="153"/>
      <c r="P8" s="169" t="s">
        <v>89</v>
      </c>
      <c r="Q8" s="179" t="s">
        <v>90</v>
      </c>
      <c r="R8" s="445"/>
      <c r="S8" s="444"/>
      <c r="T8" s="444"/>
      <c r="U8" s="445"/>
      <c r="V8" s="444"/>
      <c r="W8" s="444"/>
      <c r="X8" s="445"/>
      <c r="Y8" s="444"/>
      <c r="Z8" s="444"/>
      <c r="AA8" s="444"/>
      <c r="AB8" s="153"/>
      <c r="AC8" s="146" t="s">
        <v>89</v>
      </c>
      <c r="AD8" s="179" t="s">
        <v>90</v>
      </c>
      <c r="AE8" s="445"/>
      <c r="AF8" s="444"/>
      <c r="AG8" s="444"/>
      <c r="AH8" s="153"/>
      <c r="AI8" s="146" t="s">
        <v>89</v>
      </c>
      <c r="AJ8" s="179" t="s">
        <v>90</v>
      </c>
      <c r="AK8" s="445"/>
      <c r="AL8" s="444"/>
      <c r="AM8" s="454"/>
      <c r="AN8" s="444"/>
      <c r="AO8" s="89"/>
    </row>
    <row r="9" spans="1:42" ht="11.25" customHeight="1">
      <c r="D9" s="43" t="s">
        <v>63</v>
      </c>
      <c r="E9" s="43" t="s">
        <v>64</v>
      </c>
      <c r="F9" s="43" t="s">
        <v>65</v>
      </c>
      <c r="G9" s="441" t="s">
        <v>66</v>
      </c>
      <c r="H9" s="441"/>
      <c r="I9" s="43"/>
      <c r="J9" s="150" t="s">
        <v>91</v>
      </c>
      <c r="K9" s="150" t="s">
        <v>92</v>
      </c>
      <c r="L9" s="466" t="s">
        <v>93</v>
      </c>
      <c r="M9" s="466"/>
      <c r="N9" s="466"/>
      <c r="O9" s="43"/>
      <c r="P9" s="100" t="s">
        <v>94</v>
      </c>
      <c r="Q9" s="100" t="s">
        <v>95</v>
      </c>
      <c r="R9" s="441" t="s">
        <v>96</v>
      </c>
      <c r="S9" s="441"/>
      <c r="T9" s="441"/>
      <c r="U9" s="441" t="s">
        <v>97</v>
      </c>
      <c r="V9" s="441"/>
      <c r="W9" s="441"/>
      <c r="X9" s="441" t="s">
        <v>98</v>
      </c>
      <c r="Y9" s="441"/>
      <c r="Z9" s="441"/>
      <c r="AA9" s="100" t="s">
        <v>99</v>
      </c>
      <c r="AB9" s="43"/>
      <c r="AC9" s="100" t="s">
        <v>100</v>
      </c>
      <c r="AD9" s="100" t="s">
        <v>101</v>
      </c>
      <c r="AE9" s="441" t="s">
        <v>102</v>
      </c>
      <c r="AF9" s="441"/>
      <c r="AG9" s="441"/>
      <c r="AH9" s="43"/>
      <c r="AI9" s="100" t="s">
        <v>103</v>
      </c>
      <c r="AJ9" s="100" t="s">
        <v>104</v>
      </c>
      <c r="AK9" s="441" t="s">
        <v>105</v>
      </c>
      <c r="AL9" s="441"/>
      <c r="AM9" s="441"/>
      <c r="AN9" s="150" t="s">
        <v>106</v>
      </c>
    </row>
    <row r="10" spans="1:42" ht="18.75" customHeight="1">
      <c r="D10" s="468" t="s">
        <v>63</v>
      </c>
      <c r="E10" s="450" t="str">
        <f>IF(ISERROR(INDEX(activity,MATCH(D10,List01_N_activity,0))),"",INDEX(activity,MATCH(D10,List01_N_activity,0)))</f>
        <v>Оказание услуги по обращению с твердыми коммунальными отходами региональным оператором</v>
      </c>
      <c r="F10" s="440" t="str">
        <f ca="1">IF(ISERROR(INDEX(activity,MATCH(D10,List01_N_activity,0))),"",OFFSET(INDEX(activity,MATCH(D10,List01_N_activity,0)),,1))</f>
        <v>Единый тариф регионального оператора по обращению с твердыми коммунальными отходами</v>
      </c>
      <c r="G10" s="472">
        <v>1</v>
      </c>
      <c r="H10" s="479" t="str">
        <f>'Перечень тарифов'!I11</f>
        <v>единый предельный тариф на услугу регионального оператора по обращению с ТКО с применением метода индексации на период 2025-2027 года</v>
      </c>
      <c r="I10" s="155"/>
      <c r="J10" s="458" t="s">
        <v>161</v>
      </c>
      <c r="K10" s="458" t="s">
        <v>18</v>
      </c>
      <c r="L10" s="125"/>
      <c r="M10" s="455" t="s">
        <v>63</v>
      </c>
      <c r="N10" s="477" t="s">
        <v>67</v>
      </c>
      <c r="O10" s="156"/>
      <c r="P10" s="458" t="s">
        <v>161</v>
      </c>
      <c r="Q10" s="458" t="s">
        <v>18</v>
      </c>
      <c r="R10" s="127"/>
      <c r="S10" s="455" t="s">
        <v>63</v>
      </c>
      <c r="T10" s="577"/>
      <c r="U10" s="122"/>
      <c r="V10" s="480" t="s">
        <v>63</v>
      </c>
      <c r="W10" s="575"/>
      <c r="X10" s="125"/>
      <c r="Y10" s="455" t="s">
        <v>63</v>
      </c>
      <c r="Z10" s="576"/>
      <c r="AA10" s="481"/>
      <c r="AB10" s="159"/>
      <c r="AC10" s="458" t="s">
        <v>161</v>
      </c>
      <c r="AD10" s="458" t="s">
        <v>18</v>
      </c>
      <c r="AE10" s="125"/>
      <c r="AF10" s="455" t="s">
        <v>63</v>
      </c>
      <c r="AG10" s="456" t="s">
        <v>67</v>
      </c>
      <c r="AH10" s="164"/>
      <c r="AI10" s="458" t="s">
        <v>161</v>
      </c>
      <c r="AJ10" s="458" t="s">
        <v>18</v>
      </c>
      <c r="AK10" s="106"/>
      <c r="AL10" s="88" t="s">
        <v>63</v>
      </c>
      <c r="AM10" s="415" t="s">
        <v>67</v>
      </c>
      <c r="AN10" s="78"/>
      <c r="AO10" s="89"/>
      <c r="AP10" s="84" t="s">
        <v>110</v>
      </c>
    </row>
    <row r="11" spans="1:42" ht="18.75" customHeight="1">
      <c r="D11" s="468"/>
      <c r="E11" s="450"/>
      <c r="F11" s="440"/>
      <c r="G11" s="472"/>
      <c r="H11" s="450"/>
      <c r="I11" s="152"/>
      <c r="J11" s="474"/>
      <c r="K11" s="474" t="s">
        <v>18</v>
      </c>
      <c r="L11" s="126"/>
      <c r="M11" s="455"/>
      <c r="N11" s="477" t="s">
        <v>67</v>
      </c>
      <c r="O11" s="156"/>
      <c r="P11" s="474"/>
      <c r="Q11" s="474" t="s">
        <v>18</v>
      </c>
      <c r="R11" s="128"/>
      <c r="S11" s="455"/>
      <c r="T11" s="577"/>
      <c r="U11" s="123"/>
      <c r="V11" s="480"/>
      <c r="W11" s="575"/>
      <c r="X11" s="126"/>
      <c r="Y11" s="455"/>
      <c r="Z11" s="576"/>
      <c r="AA11" s="481"/>
      <c r="AB11" s="159"/>
      <c r="AC11" s="474"/>
      <c r="AD11" s="474" t="s">
        <v>18</v>
      </c>
      <c r="AE11" s="126"/>
      <c r="AF11" s="455"/>
      <c r="AG11" s="457" t="s">
        <v>67</v>
      </c>
      <c r="AH11" s="162"/>
      <c r="AI11" s="459"/>
      <c r="AJ11" s="459" t="s">
        <v>18</v>
      </c>
      <c r="AK11" s="111"/>
      <c r="AL11" s="110"/>
      <c r="AM11" s="460" t="s">
        <v>67</v>
      </c>
      <c r="AN11" s="461"/>
      <c r="AO11" s="89"/>
      <c r="AP11" s="84" t="s">
        <v>111</v>
      </c>
    </row>
    <row r="12" spans="1:42" ht="18.75" customHeight="1">
      <c r="D12" s="468"/>
      <c r="E12" s="450"/>
      <c r="F12" s="440"/>
      <c r="G12" s="472"/>
      <c r="H12" s="450"/>
      <c r="I12" s="152"/>
      <c r="J12" s="474"/>
      <c r="K12" s="474" t="s">
        <v>18</v>
      </c>
      <c r="L12" s="126"/>
      <c r="M12" s="455"/>
      <c r="N12" s="477" t="s">
        <v>67</v>
      </c>
      <c r="O12" s="156"/>
      <c r="P12" s="474"/>
      <c r="Q12" s="474" t="s">
        <v>18</v>
      </c>
      <c r="R12" s="128"/>
      <c r="S12" s="455"/>
      <c r="T12" s="577"/>
      <c r="U12" s="123"/>
      <c r="V12" s="480"/>
      <c r="W12" s="575"/>
      <c r="X12" s="126"/>
      <c r="Y12" s="455"/>
      <c r="Z12" s="576"/>
      <c r="AA12" s="481"/>
      <c r="AB12" s="159"/>
      <c r="AC12" s="459"/>
      <c r="AD12" s="459" t="s">
        <v>18</v>
      </c>
      <c r="AE12" s="109"/>
      <c r="AF12" s="110"/>
      <c r="AG12" s="460" t="s">
        <v>67</v>
      </c>
      <c r="AH12" s="460"/>
      <c r="AI12" s="460"/>
      <c r="AJ12" s="460"/>
      <c r="AK12" s="460"/>
      <c r="AL12" s="460"/>
      <c r="AM12" s="460"/>
      <c r="AN12" s="461"/>
      <c r="AO12" s="89"/>
      <c r="AP12" s="84" t="s">
        <v>111</v>
      </c>
    </row>
    <row r="13" spans="1:42" ht="18.75" customHeight="1">
      <c r="D13" s="468"/>
      <c r="E13" s="450"/>
      <c r="F13" s="440"/>
      <c r="G13" s="472"/>
      <c r="H13" s="450"/>
      <c r="I13" s="152"/>
      <c r="J13" s="474"/>
      <c r="K13" s="474" t="s">
        <v>18</v>
      </c>
      <c r="L13" s="126"/>
      <c r="M13" s="455"/>
      <c r="N13" s="477" t="s">
        <v>67</v>
      </c>
      <c r="O13" s="156"/>
      <c r="P13" s="474"/>
      <c r="Q13" s="474" t="s">
        <v>18</v>
      </c>
      <c r="R13" s="128"/>
      <c r="S13" s="455"/>
      <c r="T13" s="577"/>
      <c r="U13" s="123"/>
      <c r="V13" s="480"/>
      <c r="W13" s="575"/>
      <c r="X13" s="112"/>
      <c r="Y13" s="110"/>
      <c r="Z13" s="460" t="s">
        <v>67</v>
      </c>
      <c r="AA13" s="460"/>
      <c r="AB13" s="161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8"/>
      <c r="AO13" s="89"/>
      <c r="AP13" s="84" t="s">
        <v>111</v>
      </c>
    </row>
    <row r="14" spans="1:42" ht="18.75" customHeight="1">
      <c r="D14" s="468"/>
      <c r="E14" s="450"/>
      <c r="F14" s="440"/>
      <c r="G14" s="472"/>
      <c r="H14" s="450"/>
      <c r="I14" s="152"/>
      <c r="J14" s="474"/>
      <c r="K14" s="474" t="s">
        <v>18</v>
      </c>
      <c r="L14" s="126"/>
      <c r="M14" s="455"/>
      <c r="N14" s="477" t="s">
        <v>67</v>
      </c>
      <c r="O14" s="156"/>
      <c r="P14" s="474"/>
      <c r="Q14" s="474" t="s">
        <v>18</v>
      </c>
      <c r="R14" s="128"/>
      <c r="S14" s="455"/>
      <c r="T14" s="577"/>
      <c r="U14" s="124"/>
      <c r="V14" s="110"/>
      <c r="W14" s="460" t="s">
        <v>67</v>
      </c>
      <c r="X14" s="460"/>
      <c r="Y14" s="460"/>
      <c r="Z14" s="460"/>
      <c r="AA14" s="460"/>
      <c r="AB14" s="14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8"/>
      <c r="AO14" s="89"/>
      <c r="AP14" s="84" t="s">
        <v>111</v>
      </c>
    </row>
    <row r="15" spans="1:42" ht="18.75" customHeight="1">
      <c r="D15" s="468"/>
      <c r="E15" s="450"/>
      <c r="F15" s="440"/>
      <c r="G15" s="472"/>
      <c r="H15" s="450"/>
      <c r="I15" s="152"/>
      <c r="J15" s="474"/>
      <c r="K15" s="474" t="s">
        <v>18</v>
      </c>
      <c r="L15" s="126"/>
      <c r="M15" s="455"/>
      <c r="N15" s="477" t="s">
        <v>67</v>
      </c>
      <c r="O15" s="157"/>
      <c r="P15" s="459"/>
      <c r="Q15" s="459" t="s">
        <v>18</v>
      </c>
      <c r="R15" s="112"/>
      <c r="S15" s="105"/>
      <c r="T15" s="460" t="s">
        <v>67</v>
      </c>
      <c r="U15" s="460"/>
      <c r="V15" s="460"/>
      <c r="W15" s="460"/>
      <c r="X15" s="460"/>
      <c r="Y15" s="460"/>
      <c r="Z15" s="460"/>
      <c r="AA15" s="460"/>
      <c r="AB15" s="460"/>
      <c r="AC15" s="460"/>
      <c r="AD15" s="460"/>
      <c r="AE15" s="460"/>
      <c r="AF15" s="460"/>
      <c r="AG15" s="460"/>
      <c r="AH15" s="460"/>
      <c r="AI15" s="460"/>
      <c r="AJ15" s="460"/>
      <c r="AK15" s="460"/>
      <c r="AL15" s="460"/>
      <c r="AM15" s="460"/>
      <c r="AN15" s="461"/>
      <c r="AO15" s="89"/>
      <c r="AP15" s="84" t="s">
        <v>111</v>
      </c>
    </row>
    <row r="16" spans="1:42" ht="18.75" customHeight="1">
      <c r="D16" s="468"/>
      <c r="E16" s="450"/>
      <c r="F16" s="440"/>
      <c r="G16" s="473"/>
      <c r="H16" s="470"/>
      <c r="I16" s="152"/>
      <c r="J16" s="474"/>
      <c r="K16" s="474" t="s">
        <v>18</v>
      </c>
      <c r="L16" s="107"/>
      <c r="M16" s="108"/>
      <c r="N16" s="475" t="s">
        <v>67</v>
      </c>
      <c r="O16" s="475"/>
      <c r="P16" s="475"/>
      <c r="Q16" s="475"/>
      <c r="R16" s="475"/>
      <c r="S16" s="475"/>
      <c r="T16" s="475"/>
      <c r="U16" s="475"/>
      <c r="V16" s="475"/>
      <c r="W16" s="475"/>
      <c r="X16" s="475"/>
      <c r="Y16" s="475"/>
      <c r="Z16" s="475"/>
      <c r="AA16" s="475"/>
      <c r="AB16" s="475"/>
      <c r="AC16" s="475"/>
      <c r="AD16" s="475"/>
      <c r="AE16" s="475"/>
      <c r="AF16" s="475"/>
      <c r="AG16" s="475"/>
      <c r="AH16" s="475"/>
      <c r="AI16" s="475"/>
      <c r="AJ16" s="475"/>
      <c r="AK16" s="475"/>
      <c r="AL16" s="475"/>
      <c r="AM16" s="475"/>
      <c r="AN16" s="476"/>
      <c r="AO16" s="89"/>
      <c r="AP16" s="84" t="s">
        <v>111</v>
      </c>
    </row>
    <row r="17" spans="4:42" s="121" customFormat="1" ht="0.75" customHeight="1">
      <c r="D17" s="469"/>
      <c r="E17" s="470"/>
      <c r="F17" s="471"/>
      <c r="G17" s="137"/>
      <c r="H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9"/>
      <c r="AP17" s="84" t="s">
        <v>112</v>
      </c>
    </row>
    <row r="18" spans="4:42" s="121" customFormat="1" ht="0.75" customHeight="1">
      <c r="D18" s="140"/>
      <c r="E18" s="141"/>
      <c r="F18" s="141"/>
      <c r="G18" s="141"/>
      <c r="H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2"/>
      <c r="AP18" s="84" t="s">
        <v>112</v>
      </c>
    </row>
    <row r="19" spans="4:42" s="121" customFormat="1" ht="12" customHeight="1">
      <c r="D19" s="145"/>
      <c r="E19" s="145"/>
      <c r="F19" s="145"/>
      <c r="G19" s="145"/>
      <c r="H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P19" s="84"/>
    </row>
    <row r="28" spans="4:42" ht="11.25" customHeight="1">
      <c r="AP28"/>
    </row>
    <row r="29" spans="4:42" ht="11.25" customHeight="1">
      <c r="AP29"/>
    </row>
    <row r="30" spans="4:42" ht="11.25" customHeight="1">
      <c r="AP30"/>
    </row>
    <row r="31" spans="4:42" ht="11.25" customHeight="1">
      <c r="AP31"/>
    </row>
    <row r="32" spans="4:42" ht="11.25" customHeight="1">
      <c r="AP32"/>
    </row>
    <row r="33" spans="42:42" ht="11.25" customHeight="1">
      <c r="AP33"/>
    </row>
    <row r="34" spans="42:42" ht="11.25" customHeight="1">
      <c r="AP34"/>
    </row>
    <row r="35" spans="42:42" ht="11.25" customHeight="1">
      <c r="AP35"/>
    </row>
    <row r="36" spans="42:42" ht="11.25" customHeight="1">
      <c r="AP36"/>
    </row>
    <row r="37" spans="42:42" ht="11.25" customHeight="1">
      <c r="AP37"/>
    </row>
    <row r="38" spans="42:42" ht="11.25" customHeight="1">
      <c r="AP38"/>
    </row>
    <row r="39" spans="42:42" ht="11.25" customHeight="1">
      <c r="AP39"/>
    </row>
    <row r="40" spans="42:42" ht="11.25" customHeight="1">
      <c r="AP40"/>
    </row>
    <row r="41" spans="42:42" ht="11.25" customHeight="1">
      <c r="AP41"/>
    </row>
    <row r="42" spans="42:42" ht="11.25" customHeight="1">
      <c r="AP42"/>
    </row>
    <row r="43" spans="42:42" ht="11.25" customHeight="1">
      <c r="AP43"/>
    </row>
    <row r="44" spans="42:42" ht="11.25" customHeight="1">
      <c r="AP44"/>
    </row>
    <row r="45" spans="42:42" ht="11.25" customHeight="1">
      <c r="AP45"/>
    </row>
    <row r="46" spans="42:42" ht="11.25" customHeight="1">
      <c r="AP46"/>
    </row>
    <row r="47" spans="42:42" ht="11.25" customHeight="1">
      <c r="AP47"/>
    </row>
    <row r="48" spans="42:42" ht="11.25" customHeight="1">
      <c r="AP48"/>
    </row>
    <row r="49" spans="42:42" ht="11.25" customHeight="1">
      <c r="AP49"/>
    </row>
    <row r="50" spans="42:42" ht="11.25" customHeight="1">
      <c r="AP50"/>
    </row>
    <row r="51" spans="42:42" ht="11.25" customHeight="1">
      <c r="AP51"/>
    </row>
  </sheetData>
  <sheetProtection insertRows="0" deleteColumns="0" deleteRows="0" sort="0" autoFilter="0"/>
  <mergeCells count="71">
    <mergeCell ref="Q10:Q15"/>
    <mergeCell ref="S10:S14"/>
    <mergeCell ref="T15:AN15"/>
    <mergeCell ref="N16:AN16"/>
    <mergeCell ref="AJ10:AJ11"/>
    <mergeCell ref="AM11:AN11"/>
    <mergeCell ref="AG12:AN12"/>
    <mergeCell ref="AF10:AF11"/>
    <mergeCell ref="AG10:AG11"/>
    <mergeCell ref="AI10:AI11"/>
    <mergeCell ref="V10:V13"/>
    <mergeCell ref="Z13:AA13"/>
    <mergeCell ref="W14:AA14"/>
    <mergeCell ref="AC10:AC12"/>
    <mergeCell ref="T10:T14"/>
    <mergeCell ref="AD10:AD12"/>
    <mergeCell ref="J10:J16"/>
    <mergeCell ref="K10:K16"/>
    <mergeCell ref="M10:M15"/>
    <mergeCell ref="N10:N15"/>
    <mergeCell ref="P10:P15"/>
    <mergeCell ref="D10:D17"/>
    <mergeCell ref="E10:E17"/>
    <mergeCell ref="F10:F17"/>
    <mergeCell ref="G10:G16"/>
    <mergeCell ref="H10:H16"/>
    <mergeCell ref="AI7:AJ7"/>
    <mergeCell ref="AK7:AK8"/>
    <mergeCell ref="W10:W13"/>
    <mergeCell ref="Y10:Y12"/>
    <mergeCell ref="Z10:Z12"/>
    <mergeCell ref="AA10:AA12"/>
    <mergeCell ref="AK9:AM9"/>
    <mergeCell ref="AI6:AM6"/>
    <mergeCell ref="AN6:AN8"/>
    <mergeCell ref="J7:K7"/>
    <mergeCell ref="L7:L8"/>
    <mergeCell ref="M7:M8"/>
    <mergeCell ref="N7:N8"/>
    <mergeCell ref="P7:Q7"/>
    <mergeCell ref="R7:R8"/>
    <mergeCell ref="S7:S8"/>
    <mergeCell ref="T7:T8"/>
    <mergeCell ref="U7:U8"/>
    <mergeCell ref="V7:V8"/>
    <mergeCell ref="W7:W8"/>
    <mergeCell ref="AL7:AL8"/>
    <mergeCell ref="AM7:AM8"/>
    <mergeCell ref="Z7:Z8"/>
    <mergeCell ref="D4:H4"/>
    <mergeCell ref="D6:D8"/>
    <mergeCell ref="E6:E8"/>
    <mergeCell ref="F6:F8"/>
    <mergeCell ref="G6:G8"/>
    <mergeCell ref="H6:H8"/>
    <mergeCell ref="J6:N6"/>
    <mergeCell ref="P6:AA6"/>
    <mergeCell ref="AC6:AG6"/>
    <mergeCell ref="G9:H9"/>
    <mergeCell ref="L9:N9"/>
    <mergeCell ref="R9:T9"/>
    <mergeCell ref="U9:W9"/>
    <mergeCell ref="X9:Z9"/>
    <mergeCell ref="AE9:AG9"/>
    <mergeCell ref="X7:X8"/>
    <mergeCell ref="Y7:Y8"/>
    <mergeCell ref="AA7:AA8"/>
    <mergeCell ref="AC7:AD7"/>
    <mergeCell ref="AE7:AE8"/>
    <mergeCell ref="AF7:AF8"/>
    <mergeCell ref="AG7:AG8"/>
  </mergeCells>
  <dataValidations count="3">
    <dataValidation type="textLength" operator="lessThanOrEqual" allowBlank="1" showInputMessage="1" showErrorMessage="1" errorTitle="Ошибка" error="Допускается ввод не более 900 символов!" sqref="N13 N14:N15 AN10 N10 T10 N11:N12 T11:T12 T13 T14" xr:uid="{00000000-0002-0000-1200-000000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AM10" xr:uid="{00000000-0002-0000-1200-000001000000}">
      <formula1>list_classTKO</formula1>
    </dataValidation>
    <dataValidation type="list" errorStyle="warning" allowBlank="1" showInputMessage="1" errorTitle="Ошибка" error="Выберите значение из списка" prompt="Выберите значение из списка или укажите свой вид твердых коммунальных отходов" sqref="AG10:AH10" xr:uid="{00000000-0002-0000-1200-000002000000}">
      <formula1>list_typeTKO</formula1>
    </dataValidation>
  </dataValidation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54926-0235-62F4-9BCA-3231095269BE}">
  <sheetPr>
    <tabColor rgb="FFCCCCFF"/>
  </sheetPr>
  <dimension ref="A1:Q49"/>
  <sheetViews>
    <sheetView showGridLines="0" tabSelected="1" topLeftCell="D2" zoomScale="90" workbookViewId="0">
      <selection activeCell="J45" sqref="J45"/>
    </sheetView>
  </sheetViews>
  <sheetFormatPr defaultColWidth="9.140625" defaultRowHeight="18.75" customHeight="1"/>
  <cols>
    <col min="1" max="1" width="10.7109375" style="9" hidden="1" customWidth="1"/>
    <col min="2" max="2" width="10.7109375" style="10" hidden="1" customWidth="1"/>
    <col min="3" max="3" width="3.7109375" style="51" hidden="1" customWidth="1"/>
    <col min="4" max="4" width="3.7109375" style="11" customWidth="1"/>
    <col min="5" max="5" width="55.7109375" style="11" customWidth="1"/>
    <col min="6" max="6" width="50.7109375" style="11" customWidth="1"/>
    <col min="7" max="7" width="3.7109375" style="57" customWidth="1"/>
    <col min="8" max="8" width="9.140625" style="11"/>
    <col min="9" max="9" width="9.140625" style="19"/>
    <col min="10" max="10" width="9.140625" style="11"/>
    <col min="11" max="11" width="3.140625" style="104" customWidth="1"/>
    <col min="12" max="16" width="9.140625" style="11"/>
    <col min="17" max="17" width="9.140625" style="80"/>
  </cols>
  <sheetData>
    <row r="1" spans="1:17" s="9" customFormat="1" ht="13.5" hidden="1" customHeight="1">
      <c r="B1" s="10"/>
      <c r="G1" s="19"/>
      <c r="I1" s="19"/>
      <c r="K1" s="103"/>
      <c r="Q1" s="79"/>
    </row>
    <row r="2" spans="1:17" s="9" customFormat="1" ht="3" customHeight="1">
      <c r="B2" s="10"/>
      <c r="G2" s="19"/>
      <c r="I2" s="19"/>
      <c r="K2" s="103"/>
      <c r="Q2" s="79"/>
    </row>
    <row r="3" spans="1:17" s="11" customFormat="1" ht="20.25" customHeight="1">
      <c r="A3" s="9"/>
      <c r="B3" s="10"/>
      <c r="C3" s="51"/>
      <c r="E3" s="184" t="str">
        <f>code</f>
        <v>Код отчёта: PP109.OPEN.INFO.REQUEST.TKO.EIAS</v>
      </c>
      <c r="F3" s="404"/>
      <c r="G3" s="57"/>
      <c r="I3" s="19"/>
      <c r="Q3" s="80"/>
    </row>
    <row r="4" spans="1:17" s="11" customFormat="1" ht="20.25" customHeight="1">
      <c r="A4" s="9"/>
      <c r="B4" s="10"/>
      <c r="C4" s="51"/>
      <c r="E4" s="87" t="str">
        <f>version</f>
        <v>Версия отчёта: 1.0.4</v>
      </c>
      <c r="F4"/>
      <c r="G4" s="57"/>
      <c r="I4" s="19"/>
      <c r="Q4" s="80"/>
    </row>
    <row r="5" spans="1:17" s="11" customFormat="1" ht="26.25" customHeight="1">
      <c r="A5" s="9"/>
      <c r="B5" s="10"/>
      <c r="C5" s="51"/>
      <c r="E5" s="438" t="s">
        <v>14</v>
      </c>
      <c r="F5" s="438"/>
      <c r="G5" s="58"/>
      <c r="I5" s="19"/>
      <c r="K5" s="104"/>
      <c r="Q5" s="80"/>
    </row>
    <row r="6" spans="1:17" ht="11.25" customHeight="1">
      <c r="E6" s="52"/>
      <c r="F6" s="59"/>
      <c r="G6" s="58"/>
    </row>
    <row r="7" spans="1:17" ht="19.5" customHeight="1">
      <c r="E7" s="52" t="s">
        <v>15</v>
      </c>
      <c r="F7" s="183" t="s">
        <v>16</v>
      </c>
      <c r="G7" s="58"/>
    </row>
    <row r="8" spans="1:17" s="201" customFormat="1" ht="5.25" customHeight="1">
      <c r="A8" s="202"/>
      <c r="B8" s="195"/>
      <c r="C8" s="196"/>
      <c r="E8" s="198"/>
      <c r="F8" s="203"/>
      <c r="G8" s="204"/>
      <c r="I8" s="197"/>
    </row>
    <row r="9" spans="1:17" ht="22.5" customHeight="1">
      <c r="E9" s="52" t="s">
        <v>17</v>
      </c>
      <c r="F9" s="90" t="s">
        <v>18</v>
      </c>
      <c r="G9" s="58"/>
    </row>
    <row r="10" spans="1:17" s="201" customFormat="1" ht="5.25" customHeight="1">
      <c r="A10" s="194"/>
      <c r="B10" s="195"/>
      <c r="C10" s="196"/>
      <c r="D10" s="197"/>
      <c r="E10" s="198"/>
      <c r="F10" s="199"/>
      <c r="G10" s="200"/>
      <c r="I10" s="197"/>
    </row>
    <row r="11" spans="1:17" ht="22.5" customHeight="1">
      <c r="A11" s="53"/>
      <c r="D11" s="19"/>
      <c r="E11" s="52" t="s">
        <v>19</v>
      </c>
      <c r="F11" s="405">
        <v>45658.494456018518</v>
      </c>
    </row>
    <row r="12" spans="1:17" ht="22.5" customHeight="1">
      <c r="A12" s="53"/>
      <c r="D12" s="19"/>
      <c r="E12" s="52" t="s">
        <v>20</v>
      </c>
      <c r="F12" s="405">
        <v>46752.494537037041</v>
      </c>
    </row>
    <row r="13" spans="1:17" s="192" customFormat="1" ht="6" customHeight="1">
      <c r="A13" s="247"/>
      <c r="B13" s="250"/>
      <c r="C13" s="187"/>
      <c r="D13" s="188"/>
      <c r="E13" s="189"/>
      <c r="F13" s="190"/>
      <c r="G13" s="191"/>
      <c r="I13" s="188"/>
    </row>
    <row r="14" spans="1:17" ht="19.5" customHeight="1">
      <c r="A14" s="53"/>
      <c r="D14" s="19"/>
      <c r="E14" s="54" t="s">
        <v>21</v>
      </c>
      <c r="F14" s="406" t="s">
        <v>22</v>
      </c>
    </row>
    <row r="15" spans="1:17" ht="22.5" hidden="1" customHeight="1">
      <c r="A15" s="53"/>
      <c r="D15" s="19"/>
      <c r="E15" s="56" t="s">
        <v>23</v>
      </c>
      <c r="F15" s="407">
        <v>45558.494868275462</v>
      </c>
    </row>
    <row r="16" spans="1:17" ht="22.5" hidden="1" customHeight="1">
      <c r="A16" s="53"/>
      <c r="D16" s="19"/>
      <c r="E16" s="56" t="s">
        <v>24</v>
      </c>
      <c r="F16" s="408"/>
    </row>
    <row r="17" spans="1:17" s="11" customFormat="1" ht="19.5" customHeight="1">
      <c r="A17" s="9"/>
      <c r="B17" s="10"/>
      <c r="C17" s="51"/>
      <c r="E17" s="2"/>
      <c r="F17" s="57" t="s">
        <v>25</v>
      </c>
      <c r="G17" s="57"/>
      <c r="I17" s="19"/>
      <c r="K17" s="104"/>
      <c r="Q17" s="80"/>
    </row>
    <row r="18" spans="1:17" s="201" customFormat="1" ht="5.25" hidden="1" customHeight="1">
      <c r="A18" s="202"/>
      <c r="B18" s="195"/>
      <c r="C18" s="196"/>
      <c r="E18" s="208"/>
      <c r="F18" s="317"/>
      <c r="G18" s="200"/>
      <c r="I18" s="197"/>
    </row>
    <row r="19" spans="1:17" s="11" customFormat="1" ht="19.5" customHeight="1">
      <c r="A19" s="9"/>
      <c r="B19" s="10"/>
      <c r="C19" s="51"/>
      <c r="E19" s="56" t="s">
        <v>26</v>
      </c>
      <c r="F19" s="409">
        <v>45534.495381944442</v>
      </c>
      <c r="G19" s="57"/>
      <c r="I19" s="19"/>
      <c r="K19" s="104"/>
      <c r="Q19" s="80"/>
    </row>
    <row r="20" spans="1:17" s="11" customFormat="1" ht="19.5" customHeight="1">
      <c r="A20" s="9"/>
      <c r="B20" s="10"/>
      <c r="C20" s="51"/>
      <c r="E20" s="56" t="s">
        <v>27</v>
      </c>
      <c r="F20" s="410" t="s">
        <v>28</v>
      </c>
      <c r="G20" s="57"/>
      <c r="I20" s="19"/>
      <c r="K20" s="104"/>
      <c r="Q20" s="80"/>
    </row>
    <row r="21" spans="1:17" s="201" customFormat="1" ht="5.25" hidden="1" customHeight="1">
      <c r="A21" s="202"/>
      <c r="B21" s="195"/>
      <c r="C21" s="196"/>
      <c r="E21" s="208"/>
      <c r="F21" s="316"/>
      <c r="G21" s="200"/>
      <c r="I21" s="197"/>
    </row>
    <row r="22" spans="1:17" s="11" customFormat="1" ht="19.5" hidden="1" customHeight="1">
      <c r="A22" s="9"/>
      <c r="B22" s="10"/>
      <c r="C22" s="51"/>
      <c r="E22" s="2"/>
      <c r="F22" s="57" t="s">
        <v>29</v>
      </c>
      <c r="G22" s="57"/>
      <c r="I22" s="19"/>
      <c r="K22" s="104"/>
      <c r="Q22" s="80"/>
    </row>
    <row r="23" spans="1:17" s="307" customFormat="1" ht="5.25" hidden="1" customHeight="1">
      <c r="B23" s="315"/>
      <c r="E23" s="310"/>
      <c r="F23" s="309"/>
      <c r="G23" s="308"/>
      <c r="I23" s="308"/>
    </row>
    <row r="24" spans="1:17" s="11" customFormat="1" ht="19.5" hidden="1" customHeight="1">
      <c r="A24" s="9"/>
      <c r="B24" s="10"/>
      <c r="C24" s="51"/>
      <c r="E24" s="56" t="s">
        <v>30</v>
      </c>
      <c r="F24" s="411"/>
      <c r="G24" s="57"/>
      <c r="I24" s="19"/>
      <c r="K24" s="104"/>
      <c r="Q24" s="80"/>
    </row>
    <row r="25" spans="1:17" s="11" customFormat="1" ht="19.5" hidden="1" customHeight="1">
      <c r="A25" s="9"/>
      <c r="B25" s="10"/>
      <c r="C25" s="51"/>
      <c r="E25" s="56" t="s">
        <v>31</v>
      </c>
      <c r="F25" s="412"/>
      <c r="G25" s="57"/>
      <c r="I25" s="19"/>
      <c r="K25" s="104"/>
      <c r="Q25" s="80"/>
    </row>
    <row r="26" spans="1:17" s="307" customFormat="1" ht="5.25" hidden="1" customHeight="1">
      <c r="B26" s="315"/>
      <c r="E26" s="310"/>
      <c r="F26" s="309"/>
      <c r="G26" s="308"/>
      <c r="I26" s="308"/>
    </row>
    <row r="27" spans="1:17" s="201" customFormat="1" ht="5.25" customHeight="1">
      <c r="A27" s="194"/>
      <c r="B27" s="195"/>
      <c r="C27" s="196"/>
      <c r="D27" s="197"/>
      <c r="E27" s="198"/>
      <c r="F27" s="205"/>
      <c r="G27" s="200"/>
      <c r="I27" s="197"/>
    </row>
    <row r="28" spans="1:17" ht="18.75" customHeight="1">
      <c r="C28" s="55"/>
      <c r="D28" s="19"/>
      <c r="E28" s="52" t="s">
        <v>32</v>
      </c>
      <c r="F28" s="402" t="s">
        <v>33</v>
      </c>
      <c r="G28" s="60"/>
      <c r="H28" s="12"/>
    </row>
    <row r="29" spans="1:17" s="201" customFormat="1" ht="5.25" hidden="1" customHeight="1">
      <c r="A29" s="194"/>
      <c r="B29" s="195"/>
      <c r="C29" s="196"/>
      <c r="D29" s="197"/>
      <c r="E29" s="198"/>
      <c r="F29" s="205"/>
      <c r="G29" s="200"/>
      <c r="I29" s="197"/>
    </row>
    <row r="30" spans="1:17" ht="18.75" hidden="1" customHeight="1">
      <c r="C30" s="55"/>
      <c r="D30" s="19"/>
      <c r="E30" s="52" t="s">
        <v>34</v>
      </c>
      <c r="F30" s="402" t="s">
        <v>35</v>
      </c>
      <c r="G30" s="60"/>
      <c r="H30" s="12"/>
    </row>
    <row r="31" spans="1:17" s="11" customFormat="1" ht="10.5" hidden="1" customHeight="1">
      <c r="A31" s="53"/>
      <c r="B31" s="10"/>
      <c r="C31" s="51"/>
      <c r="D31" s="19"/>
      <c r="E31" s="52"/>
      <c r="F31" s="184"/>
      <c r="G31" s="57"/>
      <c r="I31" s="19"/>
      <c r="K31" s="104"/>
      <c r="Q31" s="80"/>
    </row>
    <row r="32" spans="1:17" s="11" customFormat="1" ht="9.75" customHeight="1">
      <c r="A32" s="9"/>
      <c r="B32" s="10"/>
      <c r="C32" s="55"/>
      <c r="D32" s="19"/>
      <c r="E32" s="52"/>
      <c r="F32" s="184"/>
      <c r="G32" s="60"/>
      <c r="I32" s="19"/>
      <c r="K32" s="104"/>
      <c r="Q32" s="80"/>
    </row>
    <row r="33" spans="1:17" ht="22.5" hidden="1" customHeight="1">
      <c r="E33" s="54" t="s">
        <v>36</v>
      </c>
      <c r="F33" s="90" t="s">
        <v>18</v>
      </c>
      <c r="G33" s="11"/>
    </row>
    <row r="34" spans="1:17" ht="19.5" customHeight="1">
      <c r="C34" s="55"/>
      <c r="D34" s="19"/>
      <c r="E34" s="52" t="s">
        <v>37</v>
      </c>
      <c r="F34" s="185" t="s">
        <v>38</v>
      </c>
      <c r="G34" s="60"/>
    </row>
    <row r="35" spans="1:17" ht="19.5" hidden="1" customHeight="1">
      <c r="C35" s="55"/>
      <c r="D35" s="19"/>
      <c r="E35" s="54" t="s">
        <v>39</v>
      </c>
      <c r="F35" s="186"/>
      <c r="G35" s="60"/>
    </row>
    <row r="36" spans="1:17" ht="19.5" customHeight="1">
      <c r="C36" s="55"/>
      <c r="D36" s="19"/>
      <c r="E36" s="52" t="s">
        <v>40</v>
      </c>
      <c r="F36" s="185" t="s">
        <v>41</v>
      </c>
      <c r="G36" s="60"/>
    </row>
    <row r="37" spans="1:17" ht="19.5" customHeight="1">
      <c r="C37" s="55"/>
      <c r="D37" s="19"/>
      <c r="E37" s="52" t="s">
        <v>42</v>
      </c>
      <c r="F37" s="185" t="s">
        <v>43</v>
      </c>
      <c r="G37" s="60"/>
      <c r="H37" s="12"/>
    </row>
    <row r="38" spans="1:17" s="201" customFormat="1" ht="5.25" customHeight="1">
      <c r="A38" s="194"/>
      <c r="B38" s="195"/>
      <c r="C38" s="196"/>
      <c r="D38" s="197"/>
      <c r="E38" s="198"/>
      <c r="F38" s="199"/>
      <c r="G38" s="200"/>
      <c r="I38" s="197"/>
    </row>
    <row r="39" spans="1:17" ht="18.75" customHeight="1">
      <c r="B39" s="13"/>
      <c r="D39" s="27"/>
      <c r="E39" s="56" t="s">
        <v>44</v>
      </c>
      <c r="F39" s="410" t="s">
        <v>45</v>
      </c>
    </row>
    <row r="40" spans="1:17" ht="19.5" customHeight="1">
      <c r="B40" s="13"/>
      <c r="D40" s="27"/>
      <c r="E40" s="56" t="s">
        <v>46</v>
      </c>
      <c r="F40" s="410" t="s">
        <v>47</v>
      </c>
    </row>
    <row r="41" spans="1:17" s="201" customFormat="1" ht="5.25" hidden="1" customHeight="1">
      <c r="A41" s="202"/>
      <c r="B41" s="206"/>
      <c r="C41" s="196"/>
      <c r="D41" s="207"/>
      <c r="E41" s="208"/>
      <c r="F41" s="209"/>
      <c r="G41" s="200"/>
      <c r="I41" s="197"/>
    </row>
    <row r="42" spans="1:17" s="11" customFormat="1" ht="19.5" customHeight="1">
      <c r="A42" s="9"/>
      <c r="B42" s="10"/>
      <c r="C42" s="51"/>
      <c r="E42" s="2"/>
      <c r="F42" s="57" t="s">
        <v>48</v>
      </c>
      <c r="G42" s="57"/>
      <c r="I42" s="19"/>
      <c r="K42" s="104"/>
      <c r="Q42" s="80"/>
    </row>
    <row r="43" spans="1:17" ht="19.5" customHeight="1">
      <c r="E43" s="56" t="s">
        <v>49</v>
      </c>
      <c r="F43" s="410" t="s">
        <v>50</v>
      </c>
    </row>
    <row r="44" spans="1:17" ht="19.5" customHeight="1">
      <c r="E44" s="56" t="s">
        <v>51</v>
      </c>
      <c r="F44" s="410" t="s">
        <v>52</v>
      </c>
    </row>
    <row r="45" spans="1:17" ht="19.5" customHeight="1">
      <c r="E45" s="56" t="s">
        <v>53</v>
      </c>
      <c r="F45" s="410" t="s">
        <v>54</v>
      </c>
    </row>
    <row r="46" spans="1:17" ht="19.5" customHeight="1">
      <c r="E46" s="56" t="s">
        <v>55</v>
      </c>
      <c r="F46" s="413" t="s">
        <v>56</v>
      </c>
    </row>
    <row r="47" spans="1:17" ht="3.75" customHeight="1">
      <c r="E47" s="56"/>
      <c r="F47" s="182"/>
    </row>
    <row r="48" spans="1:17" ht="30" customHeight="1">
      <c r="E48" s="56"/>
      <c r="F48" s="182"/>
    </row>
    <row r="49" ht="10.5" customHeight="1"/>
  </sheetData>
  <sheetProtection formatColumns="0" formatRows="0" insertRows="0" deleteColumns="0" deleteRows="0" sort="0" autoFilter="0"/>
  <mergeCells count="1">
    <mergeCell ref="E5:F5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6 F24" xr:uid="{00000000-0002-0000-0100-000000000000}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F15" xr:uid="{00000000-0002-0000-0100-000001000000}"/>
    <dataValidation type="textLength" operator="lessThanOrEqual" allowBlank="1" showInputMessage="1" showErrorMessage="1" errorTitle="Ошибка" error="Допускается ввод не более 900 символов!" sqref="F35 F18 F21 F23 F25:F26" xr:uid="{00000000-0002-0000-0100-000002000000}">
      <formula1>900</formula1>
    </dataValidation>
  </dataValidations>
  <hyperlinks>
    <hyperlink ref="F46" r:id="rId1" tooltip="bayushkina@greenpark57.ru" xr:uid="{9B5C0EF8-603C-5E06-B931-564C9EE6930B}"/>
  </hyperlinks>
  <pageMargins left="0.75" right="0.75" top="1" bottom="1" header="0.5" footer="0.5"/>
  <pageSetup paperSize="8" orientation="portrait"/>
  <headerFooter>
    <oddHeader>&amp;L&amp;C&amp;R</oddHeader>
    <oddFooter>&amp;L&amp;C&amp;R</oddFooter>
    <evenHeader>&amp;L&amp;C&amp;R</evenHeader>
    <evenFooter>&amp;L&amp;C&amp;R</even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E700F-6C55-3555-9D7E-C430376069FA}">
  <sheetPr>
    <tabColor rgb="FFFFCC99"/>
  </sheetPr>
  <dimension ref="A1:O34"/>
  <sheetViews>
    <sheetView showGridLines="0" topLeftCell="C3" workbookViewId="0"/>
  </sheetViews>
  <sheetFormatPr defaultColWidth="9.140625" defaultRowHeight="11.25" customHeight="1"/>
  <cols>
    <col min="1" max="2" width="9.140625" hidden="1"/>
    <col min="3" max="3" width="3.7109375" customWidth="1"/>
    <col min="4" max="4" width="5.7109375" customWidth="1"/>
    <col min="5" max="5" width="17.28515625" customWidth="1"/>
    <col min="6" max="6" width="35.7109375" customWidth="1"/>
    <col min="7" max="7" width="11.140625" customWidth="1"/>
    <col min="8" max="8" width="9.7109375" hidden="1" customWidth="1"/>
    <col min="9" max="9" width="13.7109375" customWidth="1"/>
    <col min="10" max="10" width="9.7109375" customWidth="1"/>
    <col min="11" max="11" width="13.7109375" customWidth="1"/>
    <col min="12" max="12" width="17.7109375" customWidth="1"/>
    <col min="13" max="13" width="5.85546875" customWidth="1"/>
    <col min="14" max="14" width="115.7109375" customWidth="1"/>
  </cols>
  <sheetData>
    <row r="1" spans="1:15" s="44" customFormat="1" ht="22.5" hidden="1" customHeight="1">
      <c r="H1" s="554" t="s">
        <v>139</v>
      </c>
      <c r="I1" s="554"/>
      <c r="J1" s="554"/>
      <c r="K1" s="554"/>
      <c r="L1" s="554"/>
      <c r="N1" s="243">
        <f ca="1">INDIRECT(ADDRESS(ROW(),COLUMN()-6))+1</f>
        <v>6</v>
      </c>
    </row>
    <row r="2" spans="1:15" s="44" customFormat="1" ht="11.25" hidden="1" customHeight="1">
      <c r="H2" s="133">
        <v>0</v>
      </c>
      <c r="I2" s="92">
        <f>H2+1</f>
        <v>1</v>
      </c>
      <c r="J2" s="92">
        <f>I2+1</f>
        <v>2</v>
      </c>
      <c r="K2" s="92"/>
      <c r="L2" s="92">
        <f>J2+1</f>
        <v>3</v>
      </c>
    </row>
    <row r="3" spans="1:15" s="84" customFormat="1" ht="5.25" customHeight="1">
      <c r="H3" s="84" t="s">
        <v>140</v>
      </c>
      <c r="I3" s="84" t="s">
        <v>141</v>
      </c>
      <c r="J3" s="84" t="s">
        <v>142</v>
      </c>
      <c r="K3" s="84" t="s">
        <v>143</v>
      </c>
    </row>
    <row r="4" spans="1:15" s="70" customFormat="1" ht="26.25" customHeight="1">
      <c r="A4" s="23"/>
      <c r="B4" s="15"/>
      <c r="C4" s="26"/>
      <c r="D4" s="552" t="s">
        <v>621</v>
      </c>
      <c r="E4" s="552"/>
      <c r="F4" s="552"/>
      <c r="G4" s="552"/>
      <c r="H4" s="132"/>
      <c r="M4" s="86"/>
    </row>
    <row r="5" spans="1:15" ht="15" customHeight="1">
      <c r="D5" s="553"/>
      <c r="E5" s="553"/>
      <c r="F5" s="102"/>
      <c r="G5" s="102"/>
      <c r="H5" s="498"/>
      <c r="I5" s="498"/>
      <c r="J5" s="498"/>
      <c r="K5" s="498"/>
      <c r="L5" s="498"/>
      <c r="M5" s="113"/>
    </row>
    <row r="6" spans="1:15" ht="14.25" customHeight="1">
      <c r="D6" s="444" t="s">
        <v>114</v>
      </c>
      <c r="E6" s="444"/>
      <c r="F6" s="444"/>
      <c r="G6" s="444"/>
      <c r="H6" s="444"/>
      <c r="I6" s="444"/>
      <c r="J6" s="444"/>
      <c r="K6" s="444"/>
      <c r="L6" s="444"/>
      <c r="M6" s="444"/>
      <c r="N6" s="602"/>
      <c r="O6" s="225"/>
    </row>
    <row r="7" spans="1:15" ht="14.25" customHeight="1">
      <c r="D7" s="444" t="s">
        <v>58</v>
      </c>
      <c r="E7" s="444" t="s">
        <v>146</v>
      </c>
      <c r="F7" s="444"/>
      <c r="G7" s="444" t="s">
        <v>147</v>
      </c>
      <c r="H7" s="444" t="s">
        <v>622</v>
      </c>
      <c r="I7" s="444"/>
      <c r="J7" s="444"/>
      <c r="K7" s="444"/>
      <c r="L7" s="444"/>
      <c r="M7" s="525" t="s">
        <v>149</v>
      </c>
      <c r="N7" s="602"/>
      <c r="O7" s="225"/>
    </row>
    <row r="8" spans="1:15" ht="24.75" customHeight="1">
      <c r="D8" s="444"/>
      <c r="E8" s="504" t="s">
        <v>150</v>
      </c>
      <c r="F8" s="504" t="s">
        <v>151</v>
      </c>
      <c r="G8" s="444"/>
      <c r="H8" s="504" t="s">
        <v>623</v>
      </c>
      <c r="I8" s="454" t="s">
        <v>153</v>
      </c>
      <c r="J8" s="506"/>
      <c r="K8" s="507"/>
      <c r="L8" s="563" t="s">
        <v>193</v>
      </c>
      <c r="M8" s="525"/>
      <c r="N8" s="602"/>
      <c r="O8" s="225"/>
    </row>
    <row r="9" spans="1:15" ht="24.75" customHeight="1">
      <c r="D9" s="444"/>
      <c r="E9" s="505"/>
      <c r="F9" s="505"/>
      <c r="G9" s="444"/>
      <c r="H9" s="505"/>
      <c r="I9" s="63" t="s">
        <v>154</v>
      </c>
      <c r="J9" s="508" t="s">
        <v>155</v>
      </c>
      <c r="K9" s="508"/>
      <c r="L9" s="564"/>
      <c r="M9" s="525"/>
      <c r="N9" s="602"/>
    </row>
    <row r="10" spans="1:15" ht="11.25" customHeight="1">
      <c r="D10" s="43" t="s">
        <v>63</v>
      </c>
      <c r="E10" s="43" t="s">
        <v>64</v>
      </c>
      <c r="F10" s="43" t="s">
        <v>65</v>
      </c>
      <c r="G10" s="43" t="s">
        <v>66</v>
      </c>
      <c r="H10" s="341" t="str">
        <f>H1&amp;"."&amp;H2</f>
        <v>5.0</v>
      </c>
      <c r="I10" s="341" t="str">
        <f>H1&amp;"."&amp;I2</f>
        <v>5.1</v>
      </c>
      <c r="J10" s="526" t="str">
        <f>H1&amp;"."&amp;J2</f>
        <v>5.2</v>
      </c>
      <c r="K10" s="526"/>
      <c r="L10" s="180" t="str">
        <f>H1&amp;"."&amp;L2</f>
        <v>5.3</v>
      </c>
      <c r="M10" s="148"/>
      <c r="N10" s="43">
        <f ca="1">N1</f>
        <v>6</v>
      </c>
    </row>
    <row r="11" spans="1:15" ht="33.75" customHeight="1">
      <c r="D11" s="106" t="s">
        <v>63</v>
      </c>
      <c r="E11" s="226" t="str">
        <f ca="1">IF(ISERROR(INDEX(activity,MATCH(D11,List01_N_activity,0))),"",OFFSET(INDEX(activity,MATCH(D11,List01_N_activity,0)),,1))</f>
        <v>Единый тариф регионального оператора по обращению с твердыми коммунальными отходами</v>
      </c>
      <c r="F11" s="227"/>
      <c r="G11" s="114"/>
      <c r="H11" s="114"/>
      <c r="I11" s="114"/>
      <c r="J11" s="114"/>
      <c r="K11" s="114"/>
      <c r="L11" s="114"/>
      <c r="M11" s="230"/>
      <c r="N11" s="234" t="s">
        <v>624</v>
      </c>
    </row>
    <row r="12" spans="1:15" ht="22.5" customHeight="1">
      <c r="A12" s="562" t="s">
        <v>158</v>
      </c>
      <c r="D12" s="342" t="str">
        <f>A12&amp;".1"</f>
        <v>1.1.1</v>
      </c>
      <c r="E12" s="229" t="s">
        <v>160</v>
      </c>
      <c r="F12" s="229"/>
      <c r="G12" s="565"/>
      <c r="H12" s="558" t="s">
        <v>161</v>
      </c>
      <c r="I12" s="509"/>
      <c r="J12" s="527" t="s">
        <v>161</v>
      </c>
      <c r="K12" s="509"/>
      <c r="L12" s="555"/>
      <c r="M12" s="231"/>
      <c r="N12" s="234" t="s">
        <v>625</v>
      </c>
    </row>
    <row r="13" spans="1:15" ht="45" customHeight="1">
      <c r="A13" s="562"/>
      <c r="D13" s="342" t="str">
        <f>A12&amp;".2"</f>
        <v>1.1.2</v>
      </c>
      <c r="E13" s="229" t="s">
        <v>164</v>
      </c>
      <c r="F13" s="229"/>
      <c r="G13" s="565"/>
      <c r="H13" s="559"/>
      <c r="I13" s="510"/>
      <c r="J13" s="528"/>
      <c r="K13" s="510"/>
      <c r="L13" s="556"/>
      <c r="M13" s="231"/>
      <c r="N13" s="234" t="s">
        <v>197</v>
      </c>
    </row>
    <row r="14" spans="1:15" ht="22.5" customHeight="1">
      <c r="A14" s="562"/>
      <c r="D14" s="342" t="str">
        <f>A12&amp;".3"</f>
        <v>1.1.3</v>
      </c>
      <c r="E14" s="229" t="s">
        <v>167</v>
      </c>
      <c r="F14" s="229"/>
      <c r="G14" s="565"/>
      <c r="H14" s="559"/>
      <c r="I14" s="510"/>
      <c r="J14" s="528"/>
      <c r="K14" s="510"/>
      <c r="L14" s="556"/>
      <c r="M14" s="231"/>
      <c r="N14" s="234" t="s">
        <v>626</v>
      </c>
    </row>
    <row r="15" spans="1:15" ht="33.75" customHeight="1">
      <c r="A15" s="562"/>
      <c r="D15" s="342" t="str">
        <f>A12&amp;".4"</f>
        <v>1.1.4</v>
      </c>
      <c r="E15" s="229" t="s">
        <v>169</v>
      </c>
      <c r="F15" s="229"/>
      <c r="G15" s="565"/>
      <c r="H15" s="559"/>
      <c r="I15" s="510"/>
      <c r="J15" s="528"/>
      <c r="K15" s="510"/>
      <c r="L15" s="556"/>
      <c r="M15" s="231"/>
      <c r="N15" s="234" t="s">
        <v>627</v>
      </c>
    </row>
    <row r="16" spans="1:15" ht="90" customHeight="1">
      <c r="A16" s="562"/>
      <c r="D16" s="342" t="str">
        <f>A12&amp;".5"</f>
        <v>1.1.5</v>
      </c>
      <c r="E16" s="229" t="s">
        <v>171</v>
      </c>
      <c r="F16" s="229"/>
      <c r="G16" s="565"/>
      <c r="H16" s="560"/>
      <c r="I16" s="511"/>
      <c r="J16" s="529"/>
      <c r="K16" s="511"/>
      <c r="L16" s="557"/>
      <c r="M16" s="231"/>
      <c r="N16" s="234" t="s">
        <v>628</v>
      </c>
    </row>
    <row r="17" spans="1:14" ht="30.75" customHeight="1">
      <c r="D17" s="88"/>
      <c r="E17" s="171" t="str">
        <f ca="1">IF(ISERROR(INDEX(activity,MATCH(D17,List01_N_activity,0))),"",OFFSET(INDEX(activity,MATCH(D17,List01_N_activity,0)),,1))</f>
        <v/>
      </c>
      <c r="F17" s="114"/>
      <c r="G17" s="114"/>
      <c r="H17" s="114"/>
      <c r="I17" s="114"/>
      <c r="J17" s="114"/>
      <c r="K17" s="114"/>
      <c r="L17" s="114"/>
      <c r="M17" s="306"/>
      <c r="N17" s="234" t="s">
        <v>624</v>
      </c>
    </row>
    <row r="18" spans="1:14" ht="30.75" customHeight="1">
      <c r="A18" s="562" t="s">
        <v>158</v>
      </c>
      <c r="D18" s="342" t="e">
        <f ca="1">MERGEVALUE(A18)&amp;".1"</f>
        <v>#NAME?</v>
      </c>
      <c r="E18" s="229" t="s">
        <v>160</v>
      </c>
      <c r="F18" s="229"/>
      <c r="G18" s="565"/>
      <c r="H18" s="558" t="s">
        <v>161</v>
      </c>
      <c r="I18" s="509"/>
      <c r="J18" s="527" t="s">
        <v>161</v>
      </c>
      <c r="K18" s="509"/>
      <c r="L18" s="555"/>
      <c r="M18" s="231"/>
      <c r="N18" s="234" t="s">
        <v>625</v>
      </c>
    </row>
    <row r="19" spans="1:14" ht="30.75" customHeight="1">
      <c r="A19" s="562"/>
      <c r="D19" s="342" t="e">
        <f ca="1">MERGEVALUE(A19)&amp;".2"</f>
        <v>#NAME?</v>
      </c>
      <c r="E19" s="229" t="s">
        <v>164</v>
      </c>
      <c r="F19" s="229"/>
      <c r="G19" s="565"/>
      <c r="H19" s="559"/>
      <c r="I19" s="510"/>
      <c r="J19" s="528"/>
      <c r="K19" s="510"/>
      <c r="L19" s="556"/>
      <c r="M19" s="231"/>
      <c r="N19" s="234" t="s">
        <v>197</v>
      </c>
    </row>
    <row r="20" spans="1:14" ht="30.75" customHeight="1">
      <c r="A20" s="562"/>
      <c r="D20" s="342" t="e">
        <f ca="1">MERGEVALUE(A20)&amp;".3"</f>
        <v>#NAME?</v>
      </c>
      <c r="E20" s="229" t="s">
        <v>167</v>
      </c>
      <c r="F20" s="229"/>
      <c r="G20" s="565"/>
      <c r="H20" s="559"/>
      <c r="I20" s="510"/>
      <c r="J20" s="528"/>
      <c r="K20" s="510"/>
      <c r="L20" s="556"/>
      <c r="M20" s="231"/>
      <c r="N20" s="234" t="s">
        <v>626</v>
      </c>
    </row>
    <row r="21" spans="1:14" ht="30.75" customHeight="1">
      <c r="A21" s="562"/>
      <c r="D21" s="342" t="e">
        <f ca="1">MERGEVALUE(A21)&amp;".4"</f>
        <v>#NAME?</v>
      </c>
      <c r="E21" s="229" t="s">
        <v>169</v>
      </c>
      <c r="F21" s="229"/>
      <c r="G21" s="565"/>
      <c r="H21" s="559"/>
      <c r="I21" s="510"/>
      <c r="J21" s="528"/>
      <c r="K21" s="510"/>
      <c r="L21" s="556"/>
      <c r="M21" s="231"/>
      <c r="N21" s="234" t="s">
        <v>627</v>
      </c>
    </row>
    <row r="22" spans="1:14" ht="30.75" customHeight="1">
      <c r="A22" s="562"/>
      <c r="D22" s="342" t="e">
        <f ca="1">MERGEVALUE(A22)&amp;".5"</f>
        <v>#NAME?</v>
      </c>
      <c r="E22" s="229" t="s">
        <v>171</v>
      </c>
      <c r="F22" s="229"/>
      <c r="G22" s="565"/>
      <c r="H22" s="560"/>
      <c r="I22" s="511"/>
      <c r="J22" s="529"/>
      <c r="K22" s="511"/>
      <c r="L22" s="557"/>
      <c r="M22" s="231"/>
      <c r="N22" s="234" t="s">
        <v>628</v>
      </c>
    </row>
    <row r="23" spans="1:14" ht="30.75" customHeight="1">
      <c r="A23" s="562" t="s">
        <v>158</v>
      </c>
      <c r="D23" s="342" t="e">
        <f ca="1">MERGEVALUE(A23)&amp;".1"</f>
        <v>#NAME?</v>
      </c>
      <c r="E23" s="229" t="s">
        <v>160</v>
      </c>
      <c r="F23" s="229"/>
      <c r="G23" s="565"/>
      <c r="H23" s="558" t="s">
        <v>161</v>
      </c>
      <c r="I23" s="509"/>
      <c r="J23" s="527" t="s">
        <v>161</v>
      </c>
      <c r="K23" s="509"/>
      <c r="L23" s="555"/>
      <c r="M23" s="231"/>
      <c r="N23" s="234" t="s">
        <v>625</v>
      </c>
    </row>
    <row r="24" spans="1:14" ht="30.75" customHeight="1">
      <c r="A24" s="562"/>
      <c r="D24" s="342" t="e">
        <f ca="1">MERGEVALUE(A24)&amp;".2"</f>
        <v>#NAME?</v>
      </c>
      <c r="E24" s="229" t="s">
        <v>164</v>
      </c>
      <c r="F24" s="229"/>
      <c r="G24" s="565"/>
      <c r="H24" s="559"/>
      <c r="I24" s="510"/>
      <c r="J24" s="528"/>
      <c r="K24" s="510"/>
      <c r="L24" s="556"/>
      <c r="M24" s="231"/>
      <c r="N24" s="234" t="s">
        <v>197</v>
      </c>
    </row>
    <row r="25" spans="1:14" ht="30.75" customHeight="1">
      <c r="A25" s="562"/>
      <c r="D25" s="342" t="e">
        <f ca="1">MERGEVALUE(A25)&amp;".3"</f>
        <v>#NAME?</v>
      </c>
      <c r="E25" s="229" t="s">
        <v>167</v>
      </c>
      <c r="F25" s="229"/>
      <c r="G25" s="565"/>
      <c r="H25" s="559"/>
      <c r="I25" s="510"/>
      <c r="J25" s="528"/>
      <c r="K25" s="510"/>
      <c r="L25" s="556"/>
      <c r="M25" s="231"/>
      <c r="N25" s="234" t="s">
        <v>626</v>
      </c>
    </row>
    <row r="26" spans="1:14" ht="30.75" customHeight="1">
      <c r="A26" s="562"/>
      <c r="D26" s="342" t="e">
        <f ca="1">MERGEVALUE(A26)&amp;".4"</f>
        <v>#NAME?</v>
      </c>
      <c r="E26" s="229" t="s">
        <v>169</v>
      </c>
      <c r="F26" s="229"/>
      <c r="G26" s="565"/>
      <c r="H26" s="559"/>
      <c r="I26" s="510"/>
      <c r="J26" s="528"/>
      <c r="K26" s="510"/>
      <c r="L26" s="556"/>
      <c r="M26" s="231"/>
      <c r="N26" s="234" t="s">
        <v>627</v>
      </c>
    </row>
    <row r="27" spans="1:14" ht="30.75" customHeight="1">
      <c r="A27" s="562"/>
      <c r="D27" s="342" t="e">
        <f ca="1">MERGEVALUE(A27)&amp;".5"</f>
        <v>#NAME?</v>
      </c>
      <c r="E27" s="229" t="s">
        <v>171</v>
      </c>
      <c r="F27" s="229"/>
      <c r="G27" s="565"/>
      <c r="H27" s="560"/>
      <c r="I27" s="511"/>
      <c r="J27" s="529"/>
      <c r="K27" s="511"/>
      <c r="L27" s="557"/>
      <c r="M27" s="231"/>
      <c r="N27" s="234" t="s">
        <v>628</v>
      </c>
    </row>
    <row r="28" spans="1:14" ht="30.75" customHeight="1">
      <c r="D28" s="88"/>
      <c r="E28" s="171" t="str">
        <f ca="1">IF(ISERROR(INDEX(activity,MATCH(D28,List01_N_activity,0))),"",OFFSET(INDEX(activity,MATCH(D28,List01_N_activity,0)),,1))</f>
        <v/>
      </c>
      <c r="F28" s="114"/>
      <c r="G28" s="114"/>
      <c r="H28" s="114"/>
      <c r="I28" s="114"/>
      <c r="J28" s="114"/>
      <c r="K28" s="114"/>
      <c r="L28" s="114"/>
      <c r="M28" s="306"/>
      <c r="N28" s="234" t="s">
        <v>624</v>
      </c>
    </row>
    <row r="29" spans="1:14" ht="30.75" customHeight="1">
      <c r="A29" s="562" t="s">
        <v>158</v>
      </c>
      <c r="D29" s="342" t="e">
        <f ca="1">MERGEVALUE(A29)&amp;".1"</f>
        <v>#NAME?</v>
      </c>
      <c r="E29" s="229" t="s">
        <v>160</v>
      </c>
      <c r="F29" s="229"/>
      <c r="G29" s="565"/>
      <c r="H29" s="558" t="s">
        <v>161</v>
      </c>
      <c r="I29" s="509"/>
      <c r="J29" s="527" t="s">
        <v>161</v>
      </c>
      <c r="K29" s="509"/>
      <c r="L29" s="555"/>
      <c r="M29" s="231"/>
      <c r="N29" s="234" t="s">
        <v>625</v>
      </c>
    </row>
    <row r="30" spans="1:14" ht="30.75" customHeight="1">
      <c r="A30" s="562"/>
      <c r="D30" s="342" t="e">
        <f ca="1">MERGEVALUE(A30)&amp;".2"</f>
        <v>#NAME?</v>
      </c>
      <c r="E30" s="229" t="s">
        <v>164</v>
      </c>
      <c r="F30" s="229"/>
      <c r="G30" s="565"/>
      <c r="H30" s="559"/>
      <c r="I30" s="510"/>
      <c r="J30" s="528"/>
      <c r="K30" s="510"/>
      <c r="L30" s="556"/>
      <c r="M30" s="231"/>
      <c r="N30" s="234" t="s">
        <v>197</v>
      </c>
    </row>
    <row r="31" spans="1:14" ht="30.75" customHeight="1">
      <c r="A31" s="562"/>
      <c r="D31" s="342" t="e">
        <f ca="1">MERGEVALUE(A31)&amp;".3"</f>
        <v>#NAME?</v>
      </c>
      <c r="E31" s="229" t="s">
        <v>167</v>
      </c>
      <c r="F31" s="229"/>
      <c r="G31" s="565"/>
      <c r="H31" s="559"/>
      <c r="I31" s="510"/>
      <c r="J31" s="528"/>
      <c r="K31" s="510"/>
      <c r="L31" s="556"/>
      <c r="M31" s="231"/>
      <c r="N31" s="234" t="s">
        <v>626</v>
      </c>
    </row>
    <row r="32" spans="1:14" ht="30.75" customHeight="1">
      <c r="A32" s="562"/>
      <c r="D32" s="342" t="e">
        <f ca="1">MERGEVALUE(A32)&amp;".4"</f>
        <v>#NAME?</v>
      </c>
      <c r="E32" s="229" t="s">
        <v>169</v>
      </c>
      <c r="F32" s="229"/>
      <c r="G32" s="565"/>
      <c r="H32" s="559"/>
      <c r="I32" s="510"/>
      <c r="J32" s="528"/>
      <c r="K32" s="510"/>
      <c r="L32" s="556"/>
      <c r="M32" s="231"/>
      <c r="N32" s="234" t="s">
        <v>627</v>
      </c>
    </row>
    <row r="33" spans="1:14" ht="30.75" customHeight="1">
      <c r="A33" s="562"/>
      <c r="D33" s="342" t="e">
        <f ca="1">MERGEVALUE(A33)&amp;".5"</f>
        <v>#NAME?</v>
      </c>
      <c r="E33" s="229" t="s">
        <v>171</v>
      </c>
      <c r="F33" s="229"/>
      <c r="G33" s="565"/>
      <c r="H33" s="560"/>
      <c r="I33" s="511"/>
      <c r="J33" s="529"/>
      <c r="K33" s="511"/>
      <c r="L33" s="557"/>
      <c r="M33" s="231"/>
      <c r="N33" s="234" t="s">
        <v>628</v>
      </c>
    </row>
    <row r="34" spans="1:14" ht="11.25" customHeight="1">
      <c r="E34" s="91"/>
      <c r="F34" s="91"/>
      <c r="M34" s="120"/>
    </row>
  </sheetData>
  <sheetProtection insertRows="0" deleteColumns="0" deleteRows="0" sort="0" autoFilter="0"/>
  <mergeCells count="46">
    <mergeCell ref="N6:N9"/>
    <mergeCell ref="D7:D9"/>
    <mergeCell ref="G7:G9"/>
    <mergeCell ref="M7:M9"/>
    <mergeCell ref="E8:E9"/>
    <mergeCell ref="F8:F9"/>
    <mergeCell ref="H8:H9"/>
    <mergeCell ref="I8:K8"/>
    <mergeCell ref="L8:L9"/>
    <mergeCell ref="J9:K9"/>
    <mergeCell ref="A12:A16"/>
    <mergeCell ref="G12:G16"/>
    <mergeCell ref="H12:H16"/>
    <mergeCell ref="I12:I16"/>
    <mergeCell ref="J12:J16"/>
    <mergeCell ref="L12:L16"/>
    <mergeCell ref="D4:G4"/>
    <mergeCell ref="E7:F7"/>
    <mergeCell ref="H1:L1"/>
    <mergeCell ref="D5:E5"/>
    <mergeCell ref="H5:L5"/>
    <mergeCell ref="D6:M6"/>
    <mergeCell ref="H7:L7"/>
    <mergeCell ref="J10:K10"/>
    <mergeCell ref="K12:K16"/>
    <mergeCell ref="A29:A33"/>
    <mergeCell ref="G29:G33"/>
    <mergeCell ref="H29:H33"/>
    <mergeCell ref="I29:I33"/>
    <mergeCell ref="J29:J33"/>
    <mergeCell ref="K29:K33"/>
    <mergeCell ref="L29:L33"/>
    <mergeCell ref="A18:A22"/>
    <mergeCell ref="G18:G22"/>
    <mergeCell ref="H18:H22"/>
    <mergeCell ref="I18:I22"/>
    <mergeCell ref="J18:J22"/>
    <mergeCell ref="K18:K22"/>
    <mergeCell ref="L18:L22"/>
    <mergeCell ref="A23:A27"/>
    <mergeCell ref="G23:G27"/>
    <mergeCell ref="H23:H27"/>
    <mergeCell ref="I23:I27"/>
    <mergeCell ref="J23:J27"/>
    <mergeCell ref="K23:K27"/>
    <mergeCell ref="L23:L27"/>
  </mergeCells>
  <dataValidations count="3">
    <dataValidation type="list" allowBlank="1" showInputMessage="1" showErrorMessage="1" errorTitle="Ошибка" error="Выберите значение из списка" prompt="Выберите значение из списка" sqref="G29:G33 G12:G16 G18:G27" xr:uid="{00000000-0002-0000-1300-000000000000}">
      <formula1>kind_of_unit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 K12 I29 K29 I18 K18 I23 K23" xr:uid="{00000000-0002-0000-1300-000001000000}"/>
    <dataValidation type="decimal" allowBlank="1" showErrorMessage="1" errorTitle="Ошибка" error="Допускается ввод только неотрицательных чисел!" sqref="L29:L33 L12:L16 L18:L27" xr:uid="{00000000-0002-0000-1300-000002000000}">
      <formula1>0</formula1>
      <formula2>9.99999999999999E+23</formula2>
    </dataValidation>
  </dataValidation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953CC-EE15-AD64-C404-D264E112B7B1}">
  <sheetPr>
    <tabColor rgb="FFFFCC99"/>
  </sheetPr>
  <dimension ref="A1:Q121"/>
  <sheetViews>
    <sheetView showGridLines="0" topLeftCell="C3" workbookViewId="0"/>
  </sheetViews>
  <sheetFormatPr defaultColWidth="9.140625" defaultRowHeight="11.25" customHeight="1"/>
  <cols>
    <col min="1" max="2" width="9.140625" hidden="1"/>
    <col min="3" max="3" width="3.7109375" customWidth="1"/>
    <col min="4" max="4" width="6.7109375" customWidth="1"/>
    <col min="5" max="5" width="33.28515625" customWidth="1"/>
    <col min="6" max="6" width="35.7109375" customWidth="1"/>
    <col min="7" max="7" width="9.42578125" customWidth="1"/>
    <col min="8" max="8" width="11.7109375" hidden="1" customWidth="1"/>
    <col min="9" max="9" width="13.7109375" customWidth="1"/>
    <col min="10" max="10" width="5.7109375" customWidth="1"/>
    <col min="11" max="12" width="13.7109375" customWidth="1"/>
    <col min="13" max="13" width="17.7109375" customWidth="1"/>
    <col min="14" max="14" width="5.85546875" customWidth="1"/>
    <col min="15" max="15" width="115.7109375" customWidth="1"/>
    <col min="16" max="16" width="9.140625" style="134" hidden="1"/>
  </cols>
  <sheetData>
    <row r="1" spans="1:17" s="134" customFormat="1" ht="5.25" hidden="1" customHeight="1">
      <c r="H1" s="497" t="s">
        <v>139</v>
      </c>
      <c r="I1" s="497"/>
      <c r="J1" s="497"/>
      <c r="K1" s="497"/>
      <c r="L1" s="497"/>
      <c r="M1" s="497"/>
      <c r="O1" s="213">
        <f ca="1">INDIRECT(ADDRESS(ROW(),COLUMN()-6))+1</f>
        <v>1</v>
      </c>
    </row>
    <row r="2" spans="1:17" s="134" customFormat="1" ht="5.25" hidden="1" customHeight="1">
      <c r="H2" s="174">
        <v>0</v>
      </c>
      <c r="I2" s="175">
        <f>H2+1</f>
        <v>1</v>
      </c>
      <c r="J2" s="175"/>
      <c r="K2" s="175">
        <f>I2+1</f>
        <v>2</v>
      </c>
      <c r="L2" s="175" t="s">
        <v>65</v>
      </c>
      <c r="M2" s="175" t="s">
        <v>66</v>
      </c>
    </row>
    <row r="3" spans="1:17" s="121" customFormat="1" ht="6" customHeight="1">
      <c r="G3" s="84"/>
      <c r="H3" s="84" t="s">
        <v>140</v>
      </c>
      <c r="I3" s="84" t="s">
        <v>141</v>
      </c>
      <c r="J3" s="84" t="s">
        <v>142</v>
      </c>
      <c r="K3" s="84" t="s">
        <v>143</v>
      </c>
      <c r="L3" s="84"/>
      <c r="M3" s="84" t="s">
        <v>144</v>
      </c>
      <c r="N3" s="84"/>
      <c r="P3" s="134"/>
    </row>
    <row r="4" spans="1:17" s="70" customFormat="1" ht="26.25" customHeight="1">
      <c r="A4" s="23"/>
      <c r="B4" s="15"/>
      <c r="C4" s="26"/>
      <c r="D4" s="552" t="s">
        <v>629</v>
      </c>
      <c r="E4" s="552"/>
      <c r="F4" s="552"/>
      <c r="G4" s="552"/>
      <c r="P4" s="135"/>
    </row>
    <row r="5" spans="1:17" s="245" customFormat="1" ht="15" customHeight="1">
      <c r="A5" s="244"/>
      <c r="C5" s="246"/>
      <c r="D5" s="248"/>
      <c r="E5" s="248"/>
      <c r="F5" s="248"/>
      <c r="G5" s="248"/>
      <c r="P5" s="249"/>
    </row>
    <row r="6" spans="1:17" s="311" customFormat="1" ht="5.25" hidden="1" customHeight="1">
      <c r="A6" s="312"/>
      <c r="C6" s="314"/>
      <c r="D6" s="313"/>
      <c r="E6" s="198"/>
      <c r="F6" s="499"/>
      <c r="G6" s="499"/>
      <c r="P6" s="270"/>
    </row>
    <row r="7" spans="1:17" s="70" customFormat="1" ht="26.25" customHeight="1">
      <c r="A7" s="23"/>
      <c r="B7" s="15"/>
      <c r="C7" s="26"/>
      <c r="D7" s="151"/>
      <c r="E7" s="305" t="str">
        <f>"Дата подачи заявления об "&amp;IF(datePr_ch="","утверждении","изменении")&amp;" тарифов"</f>
        <v>Дата подачи заявления об утверждении тарифов</v>
      </c>
      <c r="F7" s="500">
        <f>IF(datePr_ch="",IF(datePr="","",datePr),datePr_ch)</f>
        <v>45534.495381944442</v>
      </c>
      <c r="G7" s="500"/>
      <c r="P7" s="135"/>
    </row>
    <row r="8" spans="1:17" s="70" customFormat="1" ht="26.25" customHeight="1">
      <c r="A8" s="23"/>
      <c r="B8" s="15"/>
      <c r="C8" s="26"/>
      <c r="D8" s="151"/>
      <c r="E8" s="305" t="str">
        <f>"Номер подачи заявления об "&amp;IF(numberPr_ch="","утверждении","изменении")&amp;" тарифов"</f>
        <v>Номер подачи заявления об утверждении тарифов</v>
      </c>
      <c r="F8" s="500" t="str">
        <f>IF(numberPr_ch="",IF(numberPr="","",numberPr),numberPr_ch)</f>
        <v>924/ЗР</v>
      </c>
      <c r="G8" s="500"/>
      <c r="P8" s="135"/>
    </row>
    <row r="9" spans="1:17" s="311" customFormat="1" ht="5.25" hidden="1" customHeight="1">
      <c r="A9" s="312"/>
      <c r="C9" s="314"/>
      <c r="D9" s="313"/>
      <c r="E9" s="198"/>
      <c r="F9" s="499"/>
      <c r="G9" s="499"/>
      <c r="P9" s="270"/>
    </row>
    <row r="10" spans="1:17" ht="15" customHeight="1">
      <c r="D10" s="4"/>
      <c r="E10" s="4"/>
      <c r="F10" s="4"/>
      <c r="G10" s="102"/>
      <c r="H10" s="498"/>
      <c r="I10" s="498"/>
      <c r="J10" s="498"/>
      <c r="K10" s="498"/>
      <c r="L10" s="498"/>
      <c r="M10" s="498"/>
      <c r="N10" s="113"/>
    </row>
    <row r="11" spans="1:17" ht="14.25" customHeight="1">
      <c r="D11" s="444"/>
      <c r="E11" s="444"/>
      <c r="F11" s="444"/>
      <c r="G11" s="444"/>
      <c r="H11" s="444"/>
      <c r="I11" s="444"/>
      <c r="J11" s="444"/>
      <c r="K11" s="444"/>
      <c r="L11" s="444"/>
      <c r="M11" s="444"/>
      <c r="N11" s="444"/>
      <c r="O11" s="606"/>
      <c r="Q11" s="225"/>
    </row>
    <row r="12" spans="1:17" ht="14.25" customHeight="1">
      <c r="D12" s="444" t="s">
        <v>58</v>
      </c>
      <c r="E12" s="444" t="s">
        <v>146</v>
      </c>
      <c r="F12" s="444"/>
      <c r="G12" s="444" t="s">
        <v>147</v>
      </c>
      <c r="H12" s="444" t="s">
        <v>622</v>
      </c>
      <c r="I12" s="444"/>
      <c r="J12" s="444"/>
      <c r="K12" s="444"/>
      <c r="L12" s="444"/>
      <c r="M12" s="444"/>
      <c r="N12" s="525" t="s">
        <v>149</v>
      </c>
      <c r="O12" s="606"/>
      <c r="Q12" s="225"/>
    </row>
    <row r="13" spans="1:17" ht="24" customHeight="1">
      <c r="D13" s="444"/>
      <c r="E13" s="504" t="s">
        <v>150</v>
      </c>
      <c r="F13" s="504" t="s">
        <v>151</v>
      </c>
      <c r="G13" s="444"/>
      <c r="H13" s="504" t="s">
        <v>623</v>
      </c>
      <c r="I13" s="454" t="s">
        <v>153</v>
      </c>
      <c r="J13" s="506"/>
      <c r="K13" s="507"/>
      <c r="L13" s="504" t="s">
        <v>117</v>
      </c>
      <c r="M13" s="504" t="s">
        <v>123</v>
      </c>
      <c r="N13" s="525"/>
      <c r="O13" s="606"/>
      <c r="Q13" s="225"/>
    </row>
    <row r="14" spans="1:17" ht="24" customHeight="1">
      <c r="D14" s="444"/>
      <c r="E14" s="505"/>
      <c r="F14" s="505"/>
      <c r="G14" s="444"/>
      <c r="H14" s="505"/>
      <c r="I14" s="63" t="s">
        <v>630</v>
      </c>
      <c r="J14" s="508" t="s">
        <v>155</v>
      </c>
      <c r="K14" s="508"/>
      <c r="L14" s="505"/>
      <c r="M14" s="505"/>
      <c r="N14" s="525"/>
      <c r="O14" s="606"/>
    </row>
    <row r="15" spans="1:17" ht="11.25" customHeight="1">
      <c r="D15" s="43" t="s">
        <v>63</v>
      </c>
      <c r="E15" s="43" t="s">
        <v>64</v>
      </c>
      <c r="F15" s="43" t="s">
        <v>65</v>
      </c>
      <c r="G15" s="43" t="s">
        <v>66</v>
      </c>
      <c r="H15" s="341" t="str">
        <f>H1&amp;"."&amp;H2</f>
        <v>5.0</v>
      </c>
      <c r="I15" s="341" t="str">
        <f>H1&amp;"."&amp;I2</f>
        <v>5.1</v>
      </c>
      <c r="J15" s="526" t="str">
        <f>H1&amp;"."&amp;K2</f>
        <v>5.2</v>
      </c>
      <c r="K15" s="526"/>
      <c r="L15" s="180" t="str">
        <f>H1&amp;"."&amp;L2</f>
        <v>5.3</v>
      </c>
      <c r="M15" s="180" t="str">
        <f>H1&amp;"."&amp;M2</f>
        <v>5.4</v>
      </c>
      <c r="N15" s="148"/>
      <c r="O15" s="43">
        <f ca="1">O1</f>
        <v>1</v>
      </c>
    </row>
    <row r="16" spans="1:17" ht="78.75" customHeight="1">
      <c r="D16" s="149" t="s">
        <v>63</v>
      </c>
      <c r="E16" s="543" t="s">
        <v>631</v>
      </c>
      <c r="F16" s="544"/>
      <c r="G16" s="544"/>
      <c r="H16" s="544"/>
      <c r="I16" s="544"/>
      <c r="J16" s="544"/>
      <c r="K16" s="544"/>
      <c r="L16" s="544"/>
      <c r="M16" s="545"/>
      <c r="N16" s="236"/>
      <c r="O16" s="234" t="s">
        <v>157</v>
      </c>
    </row>
    <row r="17" spans="1:17" ht="33.75" customHeight="1">
      <c r="A17" s="562" t="s">
        <v>158</v>
      </c>
      <c r="D17" s="146" t="e">
        <f ca="1">MERGEVALUE(A17)</f>
        <v>#NAME?</v>
      </c>
      <c r="E17" s="171" t="str">
        <f ca="1">IF(ISERROR(INDEX(activity,MATCH(SUBSTITUTE(D17,"1.",""),List01_N_activity,0))),"",OFFSET(INDEX(activity,MATCH(SUBSTITUTE(D17,"1.",""),List01_N_activity,0)),,1))</f>
        <v/>
      </c>
      <c r="F17" s="114"/>
      <c r="G17" s="170"/>
      <c r="H17" s="170"/>
      <c r="I17" s="120"/>
      <c r="J17" s="120"/>
      <c r="K17" s="120"/>
      <c r="L17" s="120"/>
      <c r="M17" s="120"/>
      <c r="N17" s="119"/>
      <c r="O17" s="234" t="s">
        <v>176</v>
      </c>
      <c r="Q17" s="89"/>
    </row>
    <row r="18" spans="1:17" ht="33.75" customHeight="1">
      <c r="A18" s="562"/>
      <c r="B18" s="497" t="s">
        <v>63</v>
      </c>
      <c r="D18" s="228" t="e">
        <f ca="1">MERGEVALUE(A18)&amp;"."&amp;MERGEVALUE(B18)&amp;".1"</f>
        <v>#NAME?</v>
      </c>
      <c r="E18" s="169" t="s">
        <v>160</v>
      </c>
      <c r="F18" s="229"/>
      <c r="G18" s="512" t="s">
        <v>61</v>
      </c>
      <c r="H18" s="515" t="s">
        <v>161</v>
      </c>
      <c r="I18" s="509"/>
      <c r="J18" s="527" t="s">
        <v>18</v>
      </c>
      <c r="K18" s="509" t="s">
        <v>67</v>
      </c>
      <c r="L18" s="534"/>
      <c r="M18" s="603" t="s">
        <v>632</v>
      </c>
      <c r="N18" s="231"/>
      <c r="O18" s="234" t="s">
        <v>163</v>
      </c>
    </row>
    <row r="19" spans="1:17" ht="45" customHeight="1">
      <c r="A19" s="562"/>
      <c r="B19" s="497"/>
      <c r="D19" s="228" t="e">
        <f ca="1">MERGEVALUE(A19)&amp;"."&amp;MERGEVALUE(B19)&amp;".2"</f>
        <v>#NAME?</v>
      </c>
      <c r="E19" s="169" t="s">
        <v>164</v>
      </c>
      <c r="F19" s="229"/>
      <c r="G19" s="513"/>
      <c r="H19" s="515"/>
      <c r="I19" s="510"/>
      <c r="J19" s="528"/>
      <c r="K19" s="510"/>
      <c r="L19" s="535"/>
      <c r="M19" s="604"/>
      <c r="N19" s="231"/>
      <c r="O19" s="234" t="s">
        <v>166</v>
      </c>
    </row>
    <row r="20" spans="1:17" ht="33.75" customHeight="1">
      <c r="A20" s="562"/>
      <c r="B20" s="497"/>
      <c r="D20" s="228" t="e">
        <f ca="1">MERGEVALUE(A20)&amp;"."&amp;MERGEVALUE(B20)&amp;".3"</f>
        <v>#NAME?</v>
      </c>
      <c r="E20" s="169" t="s">
        <v>167</v>
      </c>
      <c r="F20" s="229"/>
      <c r="G20" s="513"/>
      <c r="H20" s="515"/>
      <c r="I20" s="510"/>
      <c r="J20" s="528"/>
      <c r="K20" s="510"/>
      <c r="L20" s="535"/>
      <c r="M20" s="604"/>
      <c r="N20" s="231"/>
      <c r="O20" s="234" t="s">
        <v>168</v>
      </c>
    </row>
    <row r="21" spans="1:17" ht="45" customHeight="1">
      <c r="A21" s="562"/>
      <c r="B21" s="497"/>
      <c r="D21" s="228" t="e">
        <f ca="1">MERGEVALUE(A21)&amp;"."&amp;MERGEVALUE(B21)&amp;".4"</f>
        <v>#NAME?</v>
      </c>
      <c r="E21" s="169" t="s">
        <v>169</v>
      </c>
      <c r="F21" s="229"/>
      <c r="G21" s="513"/>
      <c r="H21" s="515"/>
      <c r="I21" s="510"/>
      <c r="J21" s="528"/>
      <c r="K21" s="510"/>
      <c r="L21" s="535"/>
      <c r="M21" s="604"/>
      <c r="N21" s="231"/>
      <c r="O21" s="232" t="s">
        <v>170</v>
      </c>
    </row>
    <row r="22" spans="1:17" ht="56.25" customHeight="1">
      <c r="A22" s="562"/>
      <c r="B22" s="497"/>
      <c r="D22" s="228" t="e">
        <f ca="1">MERGEVALUE(A22)&amp;"."&amp;MERGEVALUE(B22)&amp;".5"</f>
        <v>#NAME?</v>
      </c>
      <c r="E22" s="169" t="s">
        <v>171</v>
      </c>
      <c r="F22" s="229"/>
      <c r="G22" s="514"/>
      <c r="H22" s="515"/>
      <c r="I22" s="511"/>
      <c r="J22" s="529"/>
      <c r="K22" s="511"/>
      <c r="L22" s="536"/>
      <c r="M22" s="605"/>
      <c r="N22" s="231"/>
      <c r="O22" s="234" t="s">
        <v>172</v>
      </c>
    </row>
    <row r="23" spans="1:17" s="121" customFormat="1" ht="5.25" hidden="1" customHeight="1">
      <c r="D23" s="172"/>
      <c r="E23" s="173"/>
      <c r="F23" s="173"/>
      <c r="G23" s="141"/>
      <c r="H23" s="141"/>
      <c r="I23" s="141"/>
      <c r="J23" s="141"/>
      <c r="K23" s="141"/>
      <c r="L23" s="141"/>
      <c r="M23" s="141"/>
      <c r="N23" s="235"/>
      <c r="O23" s="181"/>
      <c r="P23" s="134"/>
    </row>
    <row r="24" spans="1:17" ht="78.75" customHeight="1">
      <c r="D24" s="149" t="s">
        <v>64</v>
      </c>
      <c r="E24" s="543" t="s">
        <v>633</v>
      </c>
      <c r="F24" s="544"/>
      <c r="G24" s="544"/>
      <c r="H24" s="544"/>
      <c r="I24" s="544"/>
      <c r="J24" s="544"/>
      <c r="K24" s="544"/>
      <c r="L24" s="544"/>
      <c r="M24" s="545"/>
      <c r="N24" s="236"/>
      <c r="O24" s="234" t="s">
        <v>174</v>
      </c>
    </row>
    <row r="25" spans="1:17" ht="33.75" customHeight="1">
      <c r="A25" s="562" t="s">
        <v>175</v>
      </c>
      <c r="D25" s="146" t="e">
        <f ca="1">MERGEVALUE(A25)</f>
        <v>#NAME?</v>
      </c>
      <c r="E25" s="171" t="str">
        <f ca="1">IF(ISERROR(INDEX(activity,MATCH(SUBSTITUTE(D25,"1.",""),List01_N_activity,0))),"",OFFSET(INDEX(activity,MATCH(SUBSTITUTE(D25,"1.",""),List01_N_activity,0)),,1))</f>
        <v/>
      </c>
      <c r="F25" s="114"/>
      <c r="G25" s="170"/>
      <c r="H25" s="170"/>
      <c r="I25" s="120"/>
      <c r="J25" s="120"/>
      <c r="K25" s="120"/>
      <c r="L25" s="120"/>
      <c r="M25" s="120"/>
      <c r="N25" s="119"/>
      <c r="O25" s="234" t="s">
        <v>176</v>
      </c>
      <c r="Q25" s="89"/>
    </row>
    <row r="26" spans="1:17" ht="33.75" customHeight="1">
      <c r="A26" s="562"/>
      <c r="B26" s="497" t="s">
        <v>63</v>
      </c>
      <c r="D26" s="228" t="e">
        <f ca="1">MERGEVALUE(A26)&amp;"."&amp;MERGEVALUE(B26)&amp;".1"</f>
        <v>#NAME?</v>
      </c>
      <c r="E26" s="169" t="s">
        <v>160</v>
      </c>
      <c r="F26" s="229"/>
      <c r="G26" s="512" t="s">
        <v>61</v>
      </c>
      <c r="H26" s="515" t="s">
        <v>161</v>
      </c>
      <c r="I26" s="537"/>
      <c r="J26" s="527" t="s">
        <v>161</v>
      </c>
      <c r="K26" s="537" t="s">
        <v>67</v>
      </c>
      <c r="L26" s="519"/>
      <c r="M26" s="519"/>
      <c r="N26" s="231"/>
      <c r="O26" s="234" t="s">
        <v>163</v>
      </c>
    </row>
    <row r="27" spans="1:17" ht="45" customHeight="1">
      <c r="A27" s="562"/>
      <c r="B27" s="497"/>
      <c r="D27" s="228" t="e">
        <f ca="1">MERGEVALUE(A27)&amp;"."&amp;MERGEVALUE(B27)&amp;".2"</f>
        <v>#NAME?</v>
      </c>
      <c r="E27" s="169" t="s">
        <v>164</v>
      </c>
      <c r="F27" s="229"/>
      <c r="G27" s="513"/>
      <c r="H27" s="515"/>
      <c r="I27" s="538"/>
      <c r="J27" s="528"/>
      <c r="K27" s="538"/>
      <c r="L27" s="520"/>
      <c r="M27" s="520"/>
      <c r="N27" s="231"/>
      <c r="O27" s="234" t="s">
        <v>166</v>
      </c>
    </row>
    <row r="28" spans="1:17" ht="33.75" customHeight="1">
      <c r="A28" s="562"/>
      <c r="B28" s="497"/>
      <c r="D28" s="228" t="e">
        <f ca="1">MERGEVALUE(A28)&amp;"."&amp;MERGEVALUE(B28)&amp;".3"</f>
        <v>#NAME?</v>
      </c>
      <c r="E28" s="169" t="s">
        <v>167</v>
      </c>
      <c r="F28" s="229"/>
      <c r="G28" s="513"/>
      <c r="H28" s="515"/>
      <c r="I28" s="538"/>
      <c r="J28" s="528"/>
      <c r="K28" s="538"/>
      <c r="L28" s="520"/>
      <c r="M28" s="520"/>
      <c r="N28" s="231"/>
      <c r="O28" s="234" t="s">
        <v>168</v>
      </c>
    </row>
    <row r="29" spans="1:17" ht="45" customHeight="1">
      <c r="A29" s="562"/>
      <c r="B29" s="497"/>
      <c r="D29" s="228" t="e">
        <f ca="1">MERGEVALUE(A29)&amp;"."&amp;MERGEVALUE(B29)&amp;".4"</f>
        <v>#NAME?</v>
      </c>
      <c r="E29" s="169" t="s">
        <v>169</v>
      </c>
      <c r="F29" s="229"/>
      <c r="G29" s="513"/>
      <c r="H29" s="515"/>
      <c r="I29" s="538"/>
      <c r="J29" s="528"/>
      <c r="K29" s="538"/>
      <c r="L29" s="520"/>
      <c r="M29" s="520"/>
      <c r="N29" s="231"/>
      <c r="O29" s="232" t="s">
        <v>170</v>
      </c>
    </row>
    <row r="30" spans="1:17" ht="56.25" customHeight="1">
      <c r="A30" s="562"/>
      <c r="B30" s="497"/>
      <c r="D30" s="228" t="e">
        <f ca="1">MERGEVALUE(A30)&amp;"."&amp;MERGEVALUE(B30)&amp;".5"</f>
        <v>#NAME?</v>
      </c>
      <c r="E30" s="169" t="s">
        <v>171</v>
      </c>
      <c r="F30" s="229"/>
      <c r="G30" s="514"/>
      <c r="H30" s="515"/>
      <c r="I30" s="539"/>
      <c r="J30" s="529"/>
      <c r="K30" s="539"/>
      <c r="L30" s="521"/>
      <c r="M30" s="521"/>
      <c r="N30" s="231"/>
      <c r="O30" s="234" t="s">
        <v>172</v>
      </c>
    </row>
    <row r="31" spans="1:17" s="121" customFormat="1" ht="5.25" hidden="1" customHeight="1">
      <c r="D31" s="172"/>
      <c r="E31" s="173"/>
      <c r="F31" s="173"/>
      <c r="G31" s="141"/>
      <c r="H31" s="141"/>
      <c r="I31" s="141"/>
      <c r="J31" s="141"/>
      <c r="K31" s="141"/>
      <c r="L31" s="141"/>
      <c r="M31" s="141"/>
      <c r="N31" s="235"/>
      <c r="O31" s="181"/>
      <c r="P31" s="134"/>
    </row>
    <row r="32" spans="1:17" ht="45" customHeight="1">
      <c r="D32" s="149" t="s">
        <v>65</v>
      </c>
      <c r="E32" s="543" t="s">
        <v>634</v>
      </c>
      <c r="F32" s="544"/>
      <c r="G32" s="544"/>
      <c r="H32" s="544"/>
      <c r="I32" s="544"/>
      <c r="J32" s="544"/>
      <c r="K32" s="544"/>
      <c r="L32" s="544"/>
      <c r="M32" s="545"/>
      <c r="N32" s="236"/>
      <c r="O32" s="234" t="s">
        <v>178</v>
      </c>
    </row>
    <row r="33" spans="1:17" ht="33.75" customHeight="1">
      <c r="A33" s="562" t="s">
        <v>179</v>
      </c>
      <c r="D33" s="146" t="e">
        <f ca="1">MERGEVALUE(A33)</f>
        <v>#NAME?</v>
      </c>
      <c r="E33" s="171" t="str">
        <f ca="1">IF(ISERROR(INDEX(activity,MATCH(SUBSTITUTE(D33,"1.",""),List01_N_activity,0))),"",OFFSET(INDEX(activity,MATCH(SUBSTITUTE(D33,"1.",""),List01_N_activity,0)),,1))</f>
        <v/>
      </c>
      <c r="F33" s="114"/>
      <c r="G33" s="170"/>
      <c r="H33" s="170"/>
      <c r="I33" s="120"/>
      <c r="J33" s="120"/>
      <c r="K33" s="120"/>
      <c r="L33" s="120"/>
      <c r="M33" s="120"/>
      <c r="N33" s="119"/>
      <c r="O33" s="234" t="s">
        <v>176</v>
      </c>
      <c r="Q33" s="89"/>
    </row>
    <row r="34" spans="1:17" ht="33.75" customHeight="1">
      <c r="A34" s="562"/>
      <c r="B34" s="497" t="s">
        <v>63</v>
      </c>
      <c r="D34" s="228" t="e">
        <f ca="1">MERGEVALUE(A34)&amp;"."&amp;MERGEVALUE(B34)&amp;".1"</f>
        <v>#NAME?</v>
      </c>
      <c r="E34" s="169" t="s">
        <v>160</v>
      </c>
      <c r="F34" s="229"/>
      <c r="G34" s="540" t="s">
        <v>180</v>
      </c>
      <c r="H34" s="515" t="s">
        <v>161</v>
      </c>
      <c r="I34" s="509"/>
      <c r="J34" s="527" t="s">
        <v>161</v>
      </c>
      <c r="K34" s="509"/>
      <c r="L34" s="546"/>
      <c r="M34" s="519"/>
      <c r="N34" s="231"/>
      <c r="O34" s="234" t="s">
        <v>163</v>
      </c>
    </row>
    <row r="35" spans="1:17" ht="45" customHeight="1">
      <c r="A35" s="562"/>
      <c r="B35" s="497"/>
      <c r="D35" s="228" t="e">
        <f ca="1">MERGEVALUE(A35)&amp;"."&amp;MERGEVALUE(B35)&amp;".2"</f>
        <v>#NAME?</v>
      </c>
      <c r="E35" s="169" t="s">
        <v>164</v>
      </c>
      <c r="F35" s="229"/>
      <c r="G35" s="541"/>
      <c r="H35" s="515"/>
      <c r="I35" s="510"/>
      <c r="J35" s="528"/>
      <c r="K35" s="510"/>
      <c r="L35" s="547"/>
      <c r="M35" s="520"/>
      <c r="N35" s="231"/>
      <c r="O35" s="234" t="s">
        <v>166</v>
      </c>
    </row>
    <row r="36" spans="1:17" ht="33.75" customHeight="1">
      <c r="A36" s="562"/>
      <c r="B36" s="497"/>
      <c r="D36" s="228" t="e">
        <f ca="1">MERGEVALUE(A36)&amp;"."&amp;MERGEVALUE(B36)&amp;".3"</f>
        <v>#NAME?</v>
      </c>
      <c r="E36" s="169" t="s">
        <v>167</v>
      </c>
      <c r="F36" s="229"/>
      <c r="G36" s="541"/>
      <c r="H36" s="515"/>
      <c r="I36" s="510"/>
      <c r="J36" s="528"/>
      <c r="K36" s="510"/>
      <c r="L36" s="547"/>
      <c r="M36" s="520"/>
      <c r="N36" s="231"/>
      <c r="O36" s="234" t="s">
        <v>168</v>
      </c>
    </row>
    <row r="37" spans="1:17" ht="45" customHeight="1">
      <c r="A37" s="562"/>
      <c r="B37" s="497"/>
      <c r="D37" s="228" t="e">
        <f ca="1">MERGEVALUE(A37)&amp;"."&amp;MERGEVALUE(B37)&amp;".4"</f>
        <v>#NAME?</v>
      </c>
      <c r="E37" s="169" t="s">
        <v>169</v>
      </c>
      <c r="F37" s="229"/>
      <c r="G37" s="541"/>
      <c r="H37" s="515"/>
      <c r="I37" s="510"/>
      <c r="J37" s="528"/>
      <c r="K37" s="510"/>
      <c r="L37" s="547"/>
      <c r="M37" s="520"/>
      <c r="N37" s="231"/>
      <c r="O37" s="232" t="s">
        <v>170</v>
      </c>
    </row>
    <row r="38" spans="1:17" ht="56.25" customHeight="1">
      <c r="A38" s="562"/>
      <c r="B38" s="497"/>
      <c r="D38" s="228" t="e">
        <f ca="1">MERGEVALUE(A38)&amp;"."&amp;MERGEVALUE(B38)&amp;".5"</f>
        <v>#NAME?</v>
      </c>
      <c r="E38" s="169" t="s">
        <v>171</v>
      </c>
      <c r="F38" s="229"/>
      <c r="G38" s="542"/>
      <c r="H38" s="515"/>
      <c r="I38" s="511"/>
      <c r="J38" s="529"/>
      <c r="K38" s="511"/>
      <c r="L38" s="548"/>
      <c r="M38" s="521"/>
      <c r="N38" s="231"/>
      <c r="O38" s="234" t="s">
        <v>172</v>
      </c>
    </row>
    <row r="39" spans="1:17" s="121" customFormat="1" ht="5.25" hidden="1" customHeight="1">
      <c r="D39" s="172"/>
      <c r="E39" s="173"/>
      <c r="F39" s="173"/>
      <c r="G39" s="141"/>
      <c r="H39" s="141"/>
      <c r="I39" s="141"/>
      <c r="J39" s="141"/>
      <c r="K39" s="141"/>
      <c r="L39" s="141"/>
      <c r="M39" s="141"/>
      <c r="N39" s="235"/>
      <c r="O39" s="181"/>
      <c r="P39" s="134"/>
    </row>
    <row r="40" spans="1:17" ht="56.25" customHeight="1">
      <c r="D40" s="149" t="s">
        <v>66</v>
      </c>
      <c r="E40" s="543" t="s">
        <v>635</v>
      </c>
      <c r="F40" s="544"/>
      <c r="G40" s="544"/>
      <c r="H40" s="544"/>
      <c r="I40" s="544"/>
      <c r="J40" s="544"/>
      <c r="K40" s="544"/>
      <c r="L40" s="544"/>
      <c r="M40" s="545"/>
      <c r="N40" s="237"/>
      <c r="O40" s="234" t="s">
        <v>184</v>
      </c>
    </row>
    <row r="41" spans="1:17" ht="33.75" customHeight="1">
      <c r="A41" s="562" t="s">
        <v>564</v>
      </c>
      <c r="D41" s="88" t="str">
        <f>A41</f>
        <v>4.1</v>
      </c>
      <c r="E41" s="171" t="str">
        <f ca="1">IF(ISERROR(INDEX(activity,MATCH(SUBSTITUTE(D41,"2.",""),List01_N_activity,0))),"",OFFSET(INDEX(activity,MATCH(SUBSTITUTE(D41,"2.",""),List01_N_activity,0)),,1))</f>
        <v/>
      </c>
      <c r="F41" s="114"/>
      <c r="G41" s="170"/>
      <c r="H41" s="170"/>
      <c r="I41" s="120"/>
      <c r="J41" s="120"/>
      <c r="K41" s="120"/>
      <c r="L41" s="120"/>
      <c r="M41" s="120"/>
      <c r="N41" s="119"/>
      <c r="O41" s="233" t="s">
        <v>176</v>
      </c>
      <c r="Q41" s="89"/>
    </row>
    <row r="42" spans="1:17" ht="33.75" customHeight="1">
      <c r="A42" s="562"/>
      <c r="B42" s="497" t="s">
        <v>63</v>
      </c>
      <c r="D42" s="228" t="e">
        <f ca="1">MERGEVALUE(A42)&amp;"."&amp;MERGEVALUE(B42)&amp;".1"</f>
        <v>#NAME?</v>
      </c>
      <c r="E42" s="169" t="s">
        <v>160</v>
      </c>
      <c r="F42" s="229"/>
      <c r="G42" s="516"/>
      <c r="H42" s="515" t="s">
        <v>161</v>
      </c>
      <c r="I42" s="509"/>
      <c r="J42" s="527" t="s">
        <v>161</v>
      </c>
      <c r="K42" s="509"/>
      <c r="L42" s="522"/>
      <c r="M42" s="519"/>
      <c r="N42" s="231"/>
      <c r="O42" s="234" t="s">
        <v>163</v>
      </c>
    </row>
    <row r="43" spans="1:17" ht="45" customHeight="1">
      <c r="A43" s="562"/>
      <c r="B43" s="497"/>
      <c r="D43" s="228" t="e">
        <f ca="1">MERGEVALUE(A43)&amp;"."&amp;MERGEVALUE(B43)&amp;".2"</f>
        <v>#NAME?</v>
      </c>
      <c r="E43" s="169" t="s">
        <v>164</v>
      </c>
      <c r="F43" s="229"/>
      <c r="G43" s="517"/>
      <c r="H43" s="515"/>
      <c r="I43" s="510"/>
      <c r="J43" s="528"/>
      <c r="K43" s="510"/>
      <c r="L43" s="523"/>
      <c r="M43" s="520"/>
      <c r="N43" s="231"/>
      <c r="O43" s="234" t="s">
        <v>166</v>
      </c>
    </row>
    <row r="44" spans="1:17" ht="33.75" customHeight="1">
      <c r="A44" s="562"/>
      <c r="B44" s="497"/>
      <c r="D44" s="228" t="e">
        <f ca="1">MERGEVALUE(A44)&amp;"."&amp;MERGEVALUE(B44)&amp;".3"</f>
        <v>#NAME?</v>
      </c>
      <c r="E44" s="169" t="s">
        <v>167</v>
      </c>
      <c r="F44" s="229"/>
      <c r="G44" s="517"/>
      <c r="H44" s="515"/>
      <c r="I44" s="510"/>
      <c r="J44" s="528"/>
      <c r="K44" s="510"/>
      <c r="L44" s="523"/>
      <c r="M44" s="520"/>
      <c r="N44" s="231"/>
      <c r="O44" s="234" t="s">
        <v>168</v>
      </c>
    </row>
    <row r="45" spans="1:17" ht="45" customHeight="1">
      <c r="A45" s="562"/>
      <c r="B45" s="497"/>
      <c r="D45" s="228" t="e">
        <f ca="1">MERGEVALUE(A45)&amp;"."&amp;MERGEVALUE(B45)&amp;".4"</f>
        <v>#NAME?</v>
      </c>
      <c r="E45" s="169" t="s">
        <v>169</v>
      </c>
      <c r="F45" s="229"/>
      <c r="G45" s="517"/>
      <c r="H45" s="515"/>
      <c r="I45" s="510"/>
      <c r="J45" s="528"/>
      <c r="K45" s="510"/>
      <c r="L45" s="523"/>
      <c r="M45" s="520"/>
      <c r="N45" s="231"/>
      <c r="O45" s="232" t="s">
        <v>170</v>
      </c>
    </row>
    <row r="46" spans="1:17" ht="56.25" customHeight="1">
      <c r="A46" s="562"/>
      <c r="B46" s="497"/>
      <c r="D46" s="228" t="e">
        <f ca="1">MERGEVALUE(A46)&amp;"."&amp;MERGEVALUE(B46)&amp;".5"</f>
        <v>#NAME?</v>
      </c>
      <c r="E46" s="169" t="s">
        <v>171</v>
      </c>
      <c r="F46" s="229"/>
      <c r="G46" s="518"/>
      <c r="H46" s="515"/>
      <c r="I46" s="511"/>
      <c r="J46" s="529"/>
      <c r="K46" s="511"/>
      <c r="L46" s="524"/>
      <c r="M46" s="521"/>
      <c r="N46" s="238"/>
      <c r="O46" s="234" t="s">
        <v>172</v>
      </c>
    </row>
    <row r="47" spans="1:17" s="121" customFormat="1" ht="5.25" hidden="1" customHeight="1">
      <c r="D47" s="172"/>
      <c r="E47" s="173"/>
      <c r="F47" s="173"/>
      <c r="G47" s="141"/>
      <c r="H47" s="141"/>
      <c r="I47" s="141"/>
      <c r="J47" s="141"/>
      <c r="K47" s="141"/>
      <c r="L47" s="141"/>
      <c r="M47" s="141"/>
      <c r="N47" s="181"/>
      <c r="O47" s="181"/>
      <c r="P47" s="134"/>
    </row>
    <row r="48" spans="1:17" ht="56.25" customHeight="1">
      <c r="D48" s="149" t="s">
        <v>139</v>
      </c>
      <c r="E48" s="543" t="s">
        <v>636</v>
      </c>
      <c r="F48" s="544"/>
      <c r="G48" s="544"/>
      <c r="H48" s="544"/>
      <c r="I48" s="544"/>
      <c r="J48" s="544"/>
      <c r="K48" s="544"/>
      <c r="L48" s="544"/>
      <c r="M48" s="545"/>
      <c r="N48" s="237"/>
      <c r="O48" s="234" t="s">
        <v>188</v>
      </c>
    </row>
    <row r="49" spans="1:17" ht="33.75" customHeight="1">
      <c r="A49" s="562" t="s">
        <v>91</v>
      </c>
      <c r="D49" s="88" t="str">
        <f>A49</f>
        <v>5.1</v>
      </c>
      <c r="E49" s="171" t="str">
        <f ca="1">IF(ISERROR(INDEX(activity,MATCH(SUBSTITUTE(D49,"2.",""),List01_N_activity,0))),"",OFFSET(INDEX(activity,MATCH(SUBSTITUTE(D49,"2.",""),List01_N_activity,0)),,1))</f>
        <v/>
      </c>
      <c r="F49" s="114"/>
      <c r="G49" s="170"/>
      <c r="H49" s="170"/>
      <c r="I49" s="120"/>
      <c r="J49" s="120"/>
      <c r="K49" s="120"/>
      <c r="L49" s="120"/>
      <c r="M49" s="120"/>
      <c r="N49" s="119"/>
      <c r="O49" s="233" t="s">
        <v>176</v>
      </c>
      <c r="Q49" s="89"/>
    </row>
    <row r="50" spans="1:17" ht="33.75" customHeight="1">
      <c r="A50" s="562"/>
      <c r="B50" s="497" t="s">
        <v>63</v>
      </c>
      <c r="D50" s="228" t="e">
        <f ca="1">MERGEVALUE(A50)&amp;"."&amp;MERGEVALUE(B50)&amp;".1"</f>
        <v>#NAME?</v>
      </c>
      <c r="E50" s="169" t="s">
        <v>160</v>
      </c>
      <c r="F50" s="229"/>
      <c r="G50" s="540" t="s">
        <v>180</v>
      </c>
      <c r="H50" s="515" t="s">
        <v>161</v>
      </c>
      <c r="I50" s="509"/>
      <c r="J50" s="527" t="s">
        <v>161</v>
      </c>
      <c r="K50" s="509"/>
      <c r="L50" s="546"/>
      <c r="M50" s="519"/>
      <c r="N50" s="231"/>
      <c r="O50" s="234" t="s">
        <v>163</v>
      </c>
    </row>
    <row r="51" spans="1:17" ht="45" customHeight="1">
      <c r="A51" s="562"/>
      <c r="B51" s="497"/>
      <c r="D51" s="228" t="e">
        <f ca="1">MERGEVALUE(A51)&amp;"."&amp;MERGEVALUE(B51)&amp;".2"</f>
        <v>#NAME?</v>
      </c>
      <c r="E51" s="169" t="s">
        <v>164</v>
      </c>
      <c r="F51" s="229"/>
      <c r="G51" s="541"/>
      <c r="H51" s="515"/>
      <c r="I51" s="510"/>
      <c r="J51" s="528"/>
      <c r="K51" s="510"/>
      <c r="L51" s="547"/>
      <c r="M51" s="520"/>
      <c r="N51" s="231"/>
      <c r="O51" s="234" t="s">
        <v>166</v>
      </c>
    </row>
    <row r="52" spans="1:17" ht="33.75" customHeight="1">
      <c r="A52" s="562"/>
      <c r="B52" s="497"/>
      <c r="D52" s="228" t="e">
        <f ca="1">MERGEVALUE(A52)&amp;"."&amp;MERGEVALUE(B52)&amp;".3"</f>
        <v>#NAME?</v>
      </c>
      <c r="E52" s="169" t="s">
        <v>167</v>
      </c>
      <c r="F52" s="229"/>
      <c r="G52" s="541"/>
      <c r="H52" s="515"/>
      <c r="I52" s="510"/>
      <c r="J52" s="528"/>
      <c r="K52" s="510"/>
      <c r="L52" s="547"/>
      <c r="M52" s="520"/>
      <c r="N52" s="231"/>
      <c r="O52" s="234" t="s">
        <v>168</v>
      </c>
    </row>
    <row r="53" spans="1:17" ht="45" customHeight="1">
      <c r="A53" s="562"/>
      <c r="B53" s="497"/>
      <c r="D53" s="228" t="e">
        <f ca="1">MERGEVALUE(A53)&amp;"."&amp;MERGEVALUE(B53)&amp;".4"</f>
        <v>#NAME?</v>
      </c>
      <c r="E53" s="169" t="s">
        <v>169</v>
      </c>
      <c r="F53" s="229"/>
      <c r="G53" s="541"/>
      <c r="H53" s="515"/>
      <c r="I53" s="510"/>
      <c r="J53" s="528"/>
      <c r="K53" s="510"/>
      <c r="L53" s="547"/>
      <c r="M53" s="520"/>
      <c r="N53" s="231"/>
      <c r="O53" s="232" t="s">
        <v>170</v>
      </c>
    </row>
    <row r="54" spans="1:17" ht="56.25" customHeight="1">
      <c r="A54" s="562"/>
      <c r="B54" s="497"/>
      <c r="D54" s="228" t="e">
        <f ca="1">MERGEVALUE(A54)&amp;"."&amp;MERGEVALUE(B54)&amp;".5"</f>
        <v>#NAME?</v>
      </c>
      <c r="E54" s="169" t="s">
        <v>171</v>
      </c>
      <c r="F54" s="229"/>
      <c r="G54" s="542"/>
      <c r="H54" s="515"/>
      <c r="I54" s="511"/>
      <c r="J54" s="529"/>
      <c r="K54" s="511"/>
      <c r="L54" s="548"/>
      <c r="M54" s="521"/>
      <c r="N54" s="238"/>
      <c r="O54" s="234" t="s">
        <v>172</v>
      </c>
    </row>
    <row r="55" spans="1:17" s="121" customFormat="1" ht="5.25" hidden="1" customHeight="1">
      <c r="D55" s="172"/>
      <c r="E55" s="173"/>
      <c r="F55" s="173"/>
      <c r="G55" s="141"/>
      <c r="H55" s="141"/>
      <c r="I55" s="141"/>
      <c r="J55" s="141"/>
      <c r="K55" s="141"/>
      <c r="L55" s="141"/>
      <c r="M55" s="141"/>
      <c r="N55" s="181"/>
      <c r="O55" s="181"/>
      <c r="P55" s="134"/>
    </row>
    <row r="56" spans="1:17" ht="67.5" customHeight="1">
      <c r="D56" s="149" t="s">
        <v>186</v>
      </c>
      <c r="E56" s="543" t="s">
        <v>637</v>
      </c>
      <c r="F56" s="544"/>
      <c r="G56" s="544"/>
      <c r="H56" s="544"/>
      <c r="I56" s="544"/>
      <c r="J56" s="544"/>
      <c r="K56" s="544"/>
      <c r="L56" s="544"/>
      <c r="M56" s="545"/>
      <c r="N56" s="237"/>
      <c r="O56" s="234" t="s">
        <v>638</v>
      </c>
    </row>
    <row r="57" spans="1:17" ht="33.75" customHeight="1">
      <c r="A57" s="562" t="s">
        <v>94</v>
      </c>
      <c r="D57" s="88" t="str">
        <f>A57</f>
        <v>6.1</v>
      </c>
      <c r="E57" s="171" t="str">
        <f ca="1">IF(ISERROR(INDEX(activity,MATCH(SUBSTITUTE(D57,"2.",""),List01_N_activity,0))),"",OFFSET(INDEX(activity,MATCH(SUBSTITUTE(D57,"2.",""),List01_N_activity,0)),,1))</f>
        <v/>
      </c>
      <c r="F57" s="114"/>
      <c r="G57" s="170"/>
      <c r="H57" s="170"/>
      <c r="I57" s="120"/>
      <c r="J57" s="120"/>
      <c r="K57" s="120"/>
      <c r="L57" s="120"/>
      <c r="M57" s="120"/>
      <c r="N57" s="119"/>
      <c r="O57" s="233" t="s">
        <v>176</v>
      </c>
      <c r="Q57" s="89"/>
    </row>
    <row r="58" spans="1:17" ht="33.75" customHeight="1">
      <c r="A58" s="562"/>
      <c r="B58" s="497" t="s">
        <v>63</v>
      </c>
      <c r="D58" s="228" t="e">
        <f ca="1">MERGEVALUE(A58)&amp;"."&amp;MERGEVALUE(B58)&amp;".1"</f>
        <v>#NAME?</v>
      </c>
      <c r="E58" s="169" t="s">
        <v>160</v>
      </c>
      <c r="F58" s="229"/>
      <c r="G58" s="540" t="s">
        <v>180</v>
      </c>
      <c r="H58" s="515" t="s">
        <v>161</v>
      </c>
      <c r="I58" s="509"/>
      <c r="J58" s="527" t="s">
        <v>161</v>
      </c>
      <c r="K58" s="509"/>
      <c r="L58" s="546"/>
      <c r="M58" s="519"/>
      <c r="N58" s="231"/>
      <c r="O58" s="234" t="s">
        <v>163</v>
      </c>
    </row>
    <row r="59" spans="1:17" ht="45" customHeight="1">
      <c r="A59" s="562"/>
      <c r="B59" s="497"/>
      <c r="D59" s="228" t="e">
        <f ca="1">MERGEVALUE(A59)&amp;"."&amp;MERGEVALUE(B59)&amp;".2"</f>
        <v>#NAME?</v>
      </c>
      <c r="E59" s="169" t="s">
        <v>164</v>
      </c>
      <c r="F59" s="229"/>
      <c r="G59" s="541"/>
      <c r="H59" s="515"/>
      <c r="I59" s="510"/>
      <c r="J59" s="528"/>
      <c r="K59" s="510"/>
      <c r="L59" s="547"/>
      <c r="M59" s="520"/>
      <c r="N59" s="231"/>
      <c r="O59" s="234" t="s">
        <v>166</v>
      </c>
    </row>
    <row r="60" spans="1:17" ht="33.75" customHeight="1">
      <c r="A60" s="562"/>
      <c r="B60" s="497"/>
      <c r="D60" s="228" t="e">
        <f ca="1">MERGEVALUE(A60)&amp;"."&amp;MERGEVALUE(B60)&amp;".3"</f>
        <v>#NAME?</v>
      </c>
      <c r="E60" s="169" t="s">
        <v>167</v>
      </c>
      <c r="F60" s="229"/>
      <c r="G60" s="541"/>
      <c r="H60" s="515"/>
      <c r="I60" s="510"/>
      <c r="J60" s="528"/>
      <c r="K60" s="510"/>
      <c r="L60" s="547"/>
      <c r="M60" s="520"/>
      <c r="N60" s="231"/>
      <c r="O60" s="234" t="s">
        <v>168</v>
      </c>
    </row>
    <row r="61" spans="1:17" ht="45" customHeight="1">
      <c r="A61" s="562"/>
      <c r="B61" s="497"/>
      <c r="D61" s="228" t="e">
        <f ca="1">MERGEVALUE(A61)&amp;"."&amp;MERGEVALUE(B61)&amp;".4"</f>
        <v>#NAME?</v>
      </c>
      <c r="E61" s="169" t="s">
        <v>169</v>
      </c>
      <c r="F61" s="229"/>
      <c r="G61" s="541"/>
      <c r="H61" s="515"/>
      <c r="I61" s="510"/>
      <c r="J61" s="528"/>
      <c r="K61" s="510"/>
      <c r="L61" s="547"/>
      <c r="M61" s="520"/>
      <c r="N61" s="231"/>
      <c r="O61" s="232" t="s">
        <v>170</v>
      </c>
    </row>
    <row r="62" spans="1:17" ht="56.25" customHeight="1">
      <c r="A62" s="562"/>
      <c r="B62" s="497"/>
      <c r="D62" s="228" t="e">
        <f ca="1">MERGEVALUE(A62)&amp;"."&amp;MERGEVALUE(B62)&amp;".5"</f>
        <v>#NAME?</v>
      </c>
      <c r="E62" s="169" t="s">
        <v>171</v>
      </c>
      <c r="F62" s="229"/>
      <c r="G62" s="542"/>
      <c r="H62" s="515"/>
      <c r="I62" s="511"/>
      <c r="J62" s="529"/>
      <c r="K62" s="511"/>
      <c r="L62" s="548"/>
      <c r="M62" s="521"/>
      <c r="N62" s="238"/>
      <c r="O62" s="234" t="s">
        <v>172</v>
      </c>
    </row>
    <row r="63" spans="1:17" s="121" customFormat="1" ht="5.25" hidden="1" customHeight="1">
      <c r="D63" s="172"/>
      <c r="E63" s="173"/>
      <c r="F63" s="173"/>
      <c r="G63" s="141"/>
      <c r="H63" s="141"/>
      <c r="I63" s="141"/>
      <c r="J63" s="141"/>
      <c r="K63" s="141"/>
      <c r="L63" s="141"/>
      <c r="M63" s="141"/>
      <c r="N63" s="181"/>
      <c r="O63" s="181"/>
      <c r="P63" s="134"/>
    </row>
    <row r="64" spans="1:17" s="241" customFormat="1" ht="6" customHeight="1">
      <c r="P64" s="242"/>
    </row>
    <row r="65" spans="4:16" ht="20.25" customHeight="1">
      <c r="D65" s="240" t="s">
        <v>63</v>
      </c>
      <c r="E65" s="239" t="s">
        <v>639</v>
      </c>
      <c r="P65"/>
    </row>
    <row r="81" spans="16:16" ht="11.25" customHeight="1">
      <c r="P81"/>
    </row>
    <row r="82" spans="16:16" ht="11.25" customHeight="1">
      <c r="P82"/>
    </row>
    <row r="83" spans="16:16" ht="11.25" customHeight="1">
      <c r="P83"/>
    </row>
    <row r="84" spans="16:16" ht="11.25" customHeight="1">
      <c r="P84"/>
    </row>
    <row r="85" spans="16:16" ht="11.25" customHeight="1">
      <c r="P85"/>
    </row>
    <row r="86" spans="16:16" ht="11.25" customHeight="1">
      <c r="P86"/>
    </row>
    <row r="87" spans="16:16" ht="11.25" customHeight="1">
      <c r="P87"/>
    </row>
    <row r="88" spans="16:16" ht="11.25" customHeight="1">
      <c r="P88"/>
    </row>
    <row r="89" spans="16:16" ht="11.25" customHeight="1">
      <c r="P89"/>
    </row>
    <row r="90" spans="16:16" ht="11.25" customHeight="1">
      <c r="P90"/>
    </row>
    <row r="91" spans="16:16" ht="11.25" customHeight="1">
      <c r="P91"/>
    </row>
    <row r="92" spans="16:16" ht="11.25" customHeight="1">
      <c r="P92"/>
    </row>
    <row r="93" spans="16:16" ht="11.25" customHeight="1">
      <c r="P93"/>
    </row>
    <row r="94" spans="16:16" ht="11.25" customHeight="1">
      <c r="P94"/>
    </row>
    <row r="95" spans="16:16" ht="11.25" customHeight="1">
      <c r="P95"/>
    </row>
    <row r="96" spans="16:16" ht="11.25" customHeight="1">
      <c r="P96"/>
    </row>
    <row r="97" spans="16:16" ht="11.25" customHeight="1">
      <c r="P97"/>
    </row>
    <row r="98" spans="16:16" ht="11.25" customHeight="1">
      <c r="P98"/>
    </row>
    <row r="99" spans="16:16" ht="11.25" customHeight="1">
      <c r="P99"/>
    </row>
    <row r="100" spans="16:16" ht="11.25" customHeight="1">
      <c r="P100"/>
    </row>
    <row r="101" spans="16:16" ht="11.25" customHeight="1">
      <c r="P101"/>
    </row>
    <row r="102" spans="16:16" ht="11.25" customHeight="1">
      <c r="P102"/>
    </row>
    <row r="103" spans="16:16" ht="11.25" customHeight="1">
      <c r="P103"/>
    </row>
    <row r="104" spans="16:16" ht="11.25" customHeight="1">
      <c r="P104"/>
    </row>
    <row r="105" spans="16:16" ht="11.25" customHeight="1">
      <c r="P105"/>
    </row>
    <row r="106" spans="16:16" ht="11.25" customHeight="1">
      <c r="P106"/>
    </row>
    <row r="107" spans="16:16" ht="11.25" customHeight="1">
      <c r="P107"/>
    </row>
    <row r="108" spans="16:16" ht="11.25" customHeight="1">
      <c r="P108"/>
    </row>
    <row r="109" spans="16:16" ht="11.25" customHeight="1">
      <c r="P109"/>
    </row>
    <row r="110" spans="16:16" ht="11.25" customHeight="1">
      <c r="P110"/>
    </row>
    <row r="111" spans="16:16" ht="11.25" customHeight="1">
      <c r="P111"/>
    </row>
    <row r="112" spans="16:16" ht="11.25" customHeight="1">
      <c r="P112"/>
    </row>
    <row r="113" spans="16:16" ht="11.25" customHeight="1">
      <c r="P113"/>
    </row>
    <row r="114" spans="16:16" ht="11.25" customHeight="1">
      <c r="P114"/>
    </row>
    <row r="115" spans="16:16" ht="11.25" customHeight="1">
      <c r="P115"/>
    </row>
    <row r="116" spans="16:16" ht="11.25" customHeight="1">
      <c r="P116"/>
    </row>
    <row r="117" spans="16:16" ht="11.25" customHeight="1">
      <c r="P117"/>
    </row>
    <row r="118" spans="16:16" ht="11.25" customHeight="1">
      <c r="P118"/>
    </row>
    <row r="119" spans="16:16" ht="11.25" customHeight="1">
      <c r="P119"/>
    </row>
    <row r="120" spans="16:16" ht="11.25" customHeight="1">
      <c r="P120"/>
    </row>
    <row r="121" spans="16:16" ht="11.25" customHeight="1">
      <c r="P121"/>
    </row>
  </sheetData>
  <sheetProtection insertRows="0" deleteColumns="0" deleteRows="0" sort="0" autoFilter="0"/>
  <mergeCells count="82">
    <mergeCell ref="G12:G14"/>
    <mergeCell ref="E13:E14"/>
    <mergeCell ref="F13:F14"/>
    <mergeCell ref="H13:H14"/>
    <mergeCell ref="L13:L14"/>
    <mergeCell ref="A17:A22"/>
    <mergeCell ref="G18:G22"/>
    <mergeCell ref="H18:H22"/>
    <mergeCell ref="I18:I22"/>
    <mergeCell ref="J18:J22"/>
    <mergeCell ref="O11:O14"/>
    <mergeCell ref="H12:M12"/>
    <mergeCell ref="N12:N14"/>
    <mergeCell ref="I13:K13"/>
    <mergeCell ref="M13:M14"/>
    <mergeCell ref="J14:K14"/>
    <mergeCell ref="J26:J30"/>
    <mergeCell ref="K26:K30"/>
    <mergeCell ref="L26:L30"/>
    <mergeCell ref="M26:M30"/>
    <mergeCell ref="H1:M1"/>
    <mergeCell ref="H10:M10"/>
    <mergeCell ref="D11:N11"/>
    <mergeCell ref="D4:G4"/>
    <mergeCell ref="F6:G6"/>
    <mergeCell ref="F7:G7"/>
    <mergeCell ref="F8:G8"/>
    <mergeCell ref="F9:G9"/>
    <mergeCell ref="K18:K22"/>
    <mergeCell ref="L18:L22"/>
    <mergeCell ref="D12:D14"/>
    <mergeCell ref="E12:F12"/>
    <mergeCell ref="A25:A30"/>
    <mergeCell ref="B26:B30"/>
    <mergeCell ref="G26:G30"/>
    <mergeCell ref="H26:H30"/>
    <mergeCell ref="I26:I30"/>
    <mergeCell ref="J15:K15"/>
    <mergeCell ref="E16:M16"/>
    <mergeCell ref="B18:B22"/>
    <mergeCell ref="M18:M22"/>
    <mergeCell ref="E24:M24"/>
    <mergeCell ref="E32:M32"/>
    <mergeCell ref="A33:A38"/>
    <mergeCell ref="B34:B38"/>
    <mergeCell ref="G34:G38"/>
    <mergeCell ref="H34:H38"/>
    <mergeCell ref="I34:I38"/>
    <mergeCell ref="J34:J38"/>
    <mergeCell ref="K34:K38"/>
    <mergeCell ref="L34:L38"/>
    <mergeCell ref="M34:M38"/>
    <mergeCell ref="E40:M40"/>
    <mergeCell ref="A41:A46"/>
    <mergeCell ref="B42:B46"/>
    <mergeCell ref="G42:G46"/>
    <mergeCell ref="H42:H46"/>
    <mergeCell ref="I42:I46"/>
    <mergeCell ref="J42:J46"/>
    <mergeCell ref="K42:K46"/>
    <mergeCell ref="L42:L46"/>
    <mergeCell ref="M42:M46"/>
    <mergeCell ref="E48:M48"/>
    <mergeCell ref="A49:A54"/>
    <mergeCell ref="B50:B54"/>
    <mergeCell ref="G50:G54"/>
    <mergeCell ref="H50:H54"/>
    <mergeCell ref="I50:I54"/>
    <mergeCell ref="J50:J54"/>
    <mergeCell ref="K50:K54"/>
    <mergeCell ref="L50:L54"/>
    <mergeCell ref="M50:M54"/>
    <mergeCell ref="E56:M56"/>
    <mergeCell ref="A57:A62"/>
    <mergeCell ref="B58:B62"/>
    <mergeCell ref="G58:G62"/>
    <mergeCell ref="H58:H62"/>
    <mergeCell ref="I58:I62"/>
    <mergeCell ref="J58:J62"/>
    <mergeCell ref="K58:K62"/>
    <mergeCell ref="L58:L62"/>
    <mergeCell ref="M58:M62"/>
  </mergeCells>
  <dataValidations count="6">
    <dataValidation type="list" allowBlank="1" showInputMessage="1" showErrorMessage="1" errorTitle="Ошибка" error="Выберите значение из списка" prompt="Выберите значение из списка" sqref="L18:L22" xr:uid="{00000000-0002-0000-1400-000000000000}">
      <formula1>kind_of_control_method</formula1>
    </dataValidation>
    <dataValidation type="list" allowBlank="1" showInputMessage="1" showErrorMessage="1" errorTitle="Ошибка" error="Выберите значение из списка" prompt="Выберите значение из списка" sqref="G42:G46" xr:uid="{00000000-0002-0000-1400-000001000000}">
      <formula1>kind_of_unit_2</formula1>
    </dataValidation>
    <dataValidation type="textLength" operator="lessThanOrEqual" allowBlank="1" showErrorMessage="1" errorTitle="Ошибка" error="Допускается ввод не более 900 символов!" sqref="L26:L30" xr:uid="{00000000-0002-0000-1400-000002000000}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M42 M34 M50 M58 M26" xr:uid="{00000000-0002-0000-1400-000003000000}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K18 K34 K50 K26 K42 I18 I26 I34 I42 I50 I58 K58" xr:uid="{00000000-0002-0000-1400-000004000000}"/>
    <dataValidation type="decimal" allowBlank="1" showErrorMessage="1" errorTitle="Ошибка" error="Допускается ввод только неотрицательных чисел!" sqref="L42 L34:L38 L50:L54 L58:L62" xr:uid="{00000000-0002-0000-1400-000005000000}">
      <formula1>0</formula1>
      <formula2>9.99999999999999E+23</formula2>
    </dataValidation>
  </dataValidation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4F68F-9C6A-C165-8B7B-4427B686F269}">
  <sheetPr>
    <tabColor rgb="FFFFCC99"/>
  </sheetPr>
  <dimension ref="A1:V15"/>
  <sheetViews>
    <sheetView showGridLines="0" topLeftCell="C6" workbookViewId="0"/>
  </sheetViews>
  <sheetFormatPr defaultColWidth="9.140625" defaultRowHeight="15" customHeight="1"/>
  <cols>
    <col min="1" max="2" width="9.140625" style="8" hidden="1"/>
    <col min="3" max="3" width="3.7109375" style="28" customWidth="1"/>
    <col min="4" max="4" width="6.28515625" style="8" customWidth="1"/>
    <col min="5" max="5" width="73.7109375" style="8" customWidth="1"/>
    <col min="6" max="6" width="12.85546875" style="8" customWidth="1"/>
    <col min="7" max="21" width="9.140625" style="8"/>
    <col min="22" max="22" width="9.140625" style="82"/>
  </cols>
  <sheetData>
    <row r="1" spans="3:22" s="8" customFormat="1" ht="15" hidden="1" customHeight="1">
      <c r="C1" s="28"/>
      <c r="V1" s="82"/>
    </row>
    <row r="2" spans="3:22" s="8" customFormat="1" ht="15" hidden="1" customHeight="1">
      <c r="C2" s="28"/>
      <c r="V2" s="82"/>
    </row>
    <row r="3" spans="3:22" s="8" customFormat="1" ht="15" hidden="1" customHeight="1">
      <c r="C3" s="28"/>
      <c r="V3" s="82"/>
    </row>
    <row r="4" spans="3:22" s="8" customFormat="1" ht="15" hidden="1" customHeight="1">
      <c r="C4" s="28"/>
      <c r="V4" s="82"/>
    </row>
    <row r="5" spans="3:22" s="8" customFormat="1" ht="15" hidden="1" customHeight="1">
      <c r="C5" s="28"/>
      <c r="V5" s="82"/>
    </row>
    <row r="6" spans="3:22" s="223" customFormat="1" ht="5.25" customHeight="1">
      <c r="C6" s="224"/>
    </row>
    <row r="7" spans="3:22" s="8" customFormat="1" ht="22.5" customHeight="1">
      <c r="C7" s="28"/>
      <c r="D7" s="567" t="s">
        <v>211</v>
      </c>
      <c r="E7" s="568"/>
      <c r="F7" s="569"/>
      <c r="V7" s="82"/>
    </row>
    <row r="8" spans="3:22" s="223" customFormat="1" ht="5.25" customHeight="1">
      <c r="C8" s="224"/>
    </row>
    <row r="9" spans="3:22" s="8" customFormat="1" ht="22.5" customHeight="1">
      <c r="C9" s="28"/>
      <c r="D9" s="30" t="s">
        <v>58</v>
      </c>
      <c r="E9" s="29" t="s">
        <v>212</v>
      </c>
      <c r="F9" s="29" t="s">
        <v>213</v>
      </c>
      <c r="V9" s="82"/>
    </row>
    <row r="10" spans="3:22" s="8" customFormat="1" ht="11.25" customHeight="1">
      <c r="C10" s="28"/>
      <c r="D10" s="43" t="s">
        <v>63</v>
      </c>
      <c r="E10" s="43" t="s">
        <v>64</v>
      </c>
      <c r="F10" s="43" t="s">
        <v>65</v>
      </c>
      <c r="I10" s="420"/>
      <c r="J10" s="420"/>
      <c r="V10" s="82"/>
    </row>
    <row r="11" spans="3:22" s="8" customFormat="1" ht="15" hidden="1" customHeight="1">
      <c r="C11" s="28"/>
      <c r="D11" s="96">
        <v>0</v>
      </c>
      <c r="E11" s="97"/>
      <c r="F11" s="95"/>
      <c r="V11" s="82"/>
    </row>
    <row r="12" spans="3:22" s="8" customFormat="1" ht="15" customHeight="1">
      <c r="C12" s="26"/>
      <c r="D12" s="77">
        <v>1</v>
      </c>
      <c r="E12" s="177"/>
      <c r="F12" s="178"/>
      <c r="I12" s="420"/>
      <c r="J12" s="420"/>
      <c r="V12" s="82"/>
    </row>
    <row r="13" spans="3:22" s="8" customFormat="1" ht="15" customHeight="1">
      <c r="C13" s="28"/>
      <c r="D13" s="98"/>
      <c r="E13" s="93" t="s">
        <v>209</v>
      </c>
      <c r="F13" s="99"/>
      <c r="V13" s="82"/>
    </row>
    <row r="14" spans="3:22" s="8" customFormat="1" ht="11.25" customHeight="1">
      <c r="C14" s="28"/>
      <c r="V14" s="82"/>
    </row>
    <row r="15" spans="3:22" s="8" customFormat="1" ht="15" customHeight="1">
      <c r="C15" s="28"/>
      <c r="D15" s="69"/>
      <c r="E15" s="47"/>
      <c r="F15" s="47"/>
      <c r="G15" s="47"/>
      <c r="H15" s="48"/>
      <c r="I15" s="48"/>
      <c r="J15" s="48"/>
      <c r="V15" s="82"/>
    </row>
  </sheetData>
  <sheetProtection insertRows="0" deleteColumns="0" deleteRows="0" sort="0" autoFilter="0"/>
  <mergeCells count="1">
    <mergeCell ref="D7:F7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F12" xr:uid="{00000000-0002-0000-1500-000000000000}">
      <formula1>900</formula1>
    </dataValidation>
  </dataValidations>
  <hyperlinks>
    <hyperlink ref="I10" location="'Ссылки на публикации'!$H$11" tooltip="Кликните по гиперссылке, чтобы перейти на сайт организации или отредактировать её" display="'Ссылки на публикации'!$H$11" xr:uid="{C753C88C-6DCB-D254-8009-68B36C1DECE8}"/>
    <hyperlink ref="J10" location="'Ссылки на публикации'!$I$11" tooltip="Кликните по гиперссылке, чтобы перейти на сайт организации или отредактировать её" display="'Ссылки на публикации'!$I$11" xr:uid="{39C92B9D-C77E-649D-BC5E-23B0FDE8E5AD}"/>
    <hyperlink ref="I12" location="'Ссылки на публикации'!$H$13" tooltip="Кликните по гиперссылке, чтобы перейти на сайт организации или отредактировать её" display="'Ссылки на публикации'!$H$13" xr:uid="{F46500DC-AA1D-39A3-8482-9C2CAADE8F53}"/>
    <hyperlink ref="J12" location="'Ссылки на публикации'!$I$13" tooltip="Кликните по гиперссылке, чтобы перейти на сайт организации или отредактировать её" display="'Ссылки на публикации'!$I$13" xr:uid="{71C8457A-0F0C-AA9C-334B-D9DAA918595B}"/>
  </hyperlink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B34B6-FA2E-CCE1-DC69-524F4B3E7372}">
  <sheetPr>
    <tabColor rgb="FFFFCC99"/>
  </sheetPr>
  <dimension ref="A1:AJ1"/>
  <sheetViews>
    <sheetView showGridLines="0" workbookViewId="0"/>
  </sheetViews>
  <sheetFormatPr defaultColWidth="9.140625" defaultRowHeight="11.25" customHeight="1"/>
  <cols>
    <col min="1" max="26" width="9.140625" style="6"/>
    <col min="27" max="36" width="9.140625" style="7"/>
  </cols>
  <sheetData/>
  <sheetProtection formatColumns="0" formatRows="0" insertRows="0" deleteColumns="0" deleteRows="0" sort="0" autoFilter="0"/>
  <pageMargins left="0.75" right="0.75" top="1" bottom="1" header="0.5" footer="0.5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FCBA3-84F9-D659-380F-44E6979A2D12}">
  <sheetPr>
    <tabColor rgb="FFFFCC99"/>
  </sheetPr>
  <dimension ref="A1:N21"/>
  <sheetViews>
    <sheetView showGridLines="0" workbookViewId="0"/>
  </sheetViews>
  <sheetFormatPr defaultColWidth="9.140625" defaultRowHeight="11.25" customHeight="1"/>
  <cols>
    <col min="2" max="2" width="15.140625" customWidth="1"/>
    <col min="3" max="3" width="24.28515625" customWidth="1"/>
    <col min="4" max="4" width="30.7109375" customWidth="1"/>
    <col min="5" max="5" width="13.42578125" customWidth="1"/>
    <col min="6" max="6" width="20.140625" customWidth="1"/>
    <col min="7" max="7" width="13.85546875" customWidth="1"/>
    <col min="8" max="8" width="14.85546875" customWidth="1"/>
    <col min="9" max="9" width="25" customWidth="1"/>
    <col min="10" max="10" width="12.140625" customWidth="1"/>
    <col min="11" max="11" width="11.42578125" customWidth="1"/>
    <col min="14" max="14" width="13" customWidth="1"/>
  </cols>
  <sheetData>
    <row r="1" spans="1:14" ht="11.25" customHeight="1">
      <c r="A1" t="s">
        <v>640</v>
      </c>
      <c r="B1" t="s">
        <v>641</v>
      </c>
      <c r="C1" t="s">
        <v>642</v>
      </c>
      <c r="D1" t="s">
        <v>643</v>
      </c>
      <c r="E1" t="s">
        <v>644</v>
      </c>
      <c r="F1" t="s">
        <v>645</v>
      </c>
      <c r="G1" t="s">
        <v>646</v>
      </c>
      <c r="H1" t="s">
        <v>647</v>
      </c>
      <c r="I1" t="s">
        <v>648</v>
      </c>
      <c r="J1" t="s">
        <v>649</v>
      </c>
      <c r="K1" t="s">
        <v>650</v>
      </c>
      <c r="L1" t="s">
        <v>651</v>
      </c>
      <c r="M1" t="s">
        <v>652</v>
      </c>
      <c r="N1" t="s">
        <v>653</v>
      </c>
    </row>
    <row r="2" spans="1:14" ht="11.25" customHeight="1">
      <c r="A2" t="s">
        <v>654</v>
      </c>
      <c r="B2" t="s">
        <v>16</v>
      </c>
      <c r="C2" t="s">
        <v>655</v>
      </c>
      <c r="D2" t="s">
        <v>656</v>
      </c>
      <c r="E2" t="s">
        <v>657</v>
      </c>
      <c r="F2" t="s">
        <v>658</v>
      </c>
      <c r="G2" t="s">
        <v>67</v>
      </c>
      <c r="H2" t="s">
        <v>67</v>
      </c>
      <c r="I2" t="s">
        <v>659</v>
      </c>
      <c r="J2" t="s">
        <v>67</v>
      </c>
      <c r="K2" t="s">
        <v>660</v>
      </c>
      <c r="L2" t="s">
        <v>660</v>
      </c>
      <c r="M2" t="s">
        <v>661</v>
      </c>
      <c r="N2" t="s">
        <v>662</v>
      </c>
    </row>
    <row r="3" spans="1:14" ht="11.25" customHeight="1">
      <c r="A3" t="s">
        <v>654</v>
      </c>
      <c r="B3" t="s">
        <v>16</v>
      </c>
      <c r="C3" t="s">
        <v>663</v>
      </c>
      <c r="D3" t="s">
        <v>664</v>
      </c>
      <c r="E3" t="s">
        <v>665</v>
      </c>
      <c r="F3" t="s">
        <v>666</v>
      </c>
      <c r="G3" t="s">
        <v>67</v>
      </c>
      <c r="H3" t="s">
        <v>67</v>
      </c>
      <c r="I3" t="s">
        <v>667</v>
      </c>
      <c r="J3" t="s">
        <v>67</v>
      </c>
      <c r="K3" t="s">
        <v>668</v>
      </c>
      <c r="L3" t="s">
        <v>668</v>
      </c>
      <c r="M3" t="s">
        <v>669</v>
      </c>
      <c r="N3" t="s">
        <v>662</v>
      </c>
    </row>
    <row r="4" spans="1:14" ht="11.25" customHeight="1">
      <c r="A4" t="s">
        <v>654</v>
      </c>
      <c r="B4" t="s">
        <v>16</v>
      </c>
      <c r="C4" t="s">
        <v>670</v>
      </c>
      <c r="D4" t="s">
        <v>671</v>
      </c>
      <c r="E4" t="s">
        <v>672</v>
      </c>
      <c r="F4" t="s">
        <v>574</v>
      </c>
      <c r="G4" t="s">
        <v>67</v>
      </c>
      <c r="H4" t="s">
        <v>67</v>
      </c>
      <c r="I4" t="s">
        <v>667</v>
      </c>
      <c r="J4" t="s">
        <v>67</v>
      </c>
      <c r="K4" t="s">
        <v>668</v>
      </c>
      <c r="L4" t="s">
        <v>668</v>
      </c>
      <c r="M4" t="s">
        <v>669</v>
      </c>
      <c r="N4" t="s">
        <v>662</v>
      </c>
    </row>
    <row r="5" spans="1:14" ht="11.25" customHeight="1">
      <c r="A5" t="s">
        <v>654</v>
      </c>
      <c r="B5" t="s">
        <v>16</v>
      </c>
      <c r="C5" t="s">
        <v>673</v>
      </c>
      <c r="D5" t="s">
        <v>674</v>
      </c>
      <c r="E5" t="s">
        <v>675</v>
      </c>
      <c r="F5" t="s">
        <v>676</v>
      </c>
      <c r="G5" t="s">
        <v>67</v>
      </c>
      <c r="H5" t="s">
        <v>67</v>
      </c>
      <c r="I5" t="s">
        <v>677</v>
      </c>
      <c r="J5" t="s">
        <v>67</v>
      </c>
      <c r="K5" t="s">
        <v>678</v>
      </c>
      <c r="L5" t="s">
        <v>678</v>
      </c>
      <c r="M5" t="s">
        <v>679</v>
      </c>
      <c r="N5" t="s">
        <v>662</v>
      </c>
    </row>
    <row r="6" spans="1:14" ht="11.25" customHeight="1">
      <c r="A6" t="s">
        <v>654</v>
      </c>
      <c r="B6" t="s">
        <v>16</v>
      </c>
      <c r="C6" t="s">
        <v>673</v>
      </c>
      <c r="D6" t="s">
        <v>674</v>
      </c>
      <c r="E6" t="s">
        <v>675</v>
      </c>
      <c r="F6" t="s">
        <v>676</v>
      </c>
      <c r="G6" t="s">
        <v>67</v>
      </c>
      <c r="H6" t="s">
        <v>67</v>
      </c>
      <c r="I6" t="s">
        <v>667</v>
      </c>
      <c r="J6" t="s">
        <v>67</v>
      </c>
      <c r="K6" t="s">
        <v>668</v>
      </c>
      <c r="L6" t="s">
        <v>668</v>
      </c>
      <c r="M6" t="s">
        <v>669</v>
      </c>
      <c r="N6" t="s">
        <v>662</v>
      </c>
    </row>
    <row r="7" spans="1:14" ht="11.25" customHeight="1">
      <c r="A7" t="s">
        <v>654</v>
      </c>
      <c r="B7" t="s">
        <v>16</v>
      </c>
      <c r="C7" t="s">
        <v>680</v>
      </c>
      <c r="D7" t="s">
        <v>681</v>
      </c>
      <c r="E7" t="s">
        <v>682</v>
      </c>
      <c r="F7" t="s">
        <v>683</v>
      </c>
      <c r="G7" t="s">
        <v>67</v>
      </c>
      <c r="H7" t="s">
        <v>67</v>
      </c>
      <c r="I7" t="s">
        <v>659</v>
      </c>
      <c r="J7" t="s">
        <v>67</v>
      </c>
      <c r="K7" t="s">
        <v>660</v>
      </c>
      <c r="L7" t="s">
        <v>660</v>
      </c>
      <c r="M7" t="s">
        <v>661</v>
      </c>
      <c r="N7" t="s">
        <v>662</v>
      </c>
    </row>
    <row r="8" spans="1:14" ht="11.25" customHeight="1">
      <c r="A8" t="s">
        <v>654</v>
      </c>
      <c r="B8" t="s">
        <v>16</v>
      </c>
      <c r="C8" t="s">
        <v>684</v>
      </c>
      <c r="D8" t="s">
        <v>685</v>
      </c>
      <c r="E8" t="s">
        <v>686</v>
      </c>
      <c r="F8" t="s">
        <v>687</v>
      </c>
      <c r="G8" t="s">
        <v>67</v>
      </c>
      <c r="H8" t="s">
        <v>67</v>
      </c>
      <c r="I8" t="s">
        <v>667</v>
      </c>
      <c r="J8" t="s">
        <v>67</v>
      </c>
      <c r="K8" t="s">
        <v>668</v>
      </c>
      <c r="L8" t="s">
        <v>668</v>
      </c>
      <c r="M8" t="s">
        <v>669</v>
      </c>
      <c r="N8" t="s">
        <v>662</v>
      </c>
    </row>
    <row r="9" spans="1:14" ht="11.25" customHeight="1">
      <c r="A9" t="s">
        <v>654</v>
      </c>
      <c r="B9" t="s">
        <v>16</v>
      </c>
      <c r="C9" t="s">
        <v>688</v>
      </c>
      <c r="D9" t="s">
        <v>689</v>
      </c>
      <c r="E9" t="s">
        <v>690</v>
      </c>
      <c r="F9" t="s">
        <v>691</v>
      </c>
      <c r="G9" t="s">
        <v>67</v>
      </c>
      <c r="H9" t="s">
        <v>67</v>
      </c>
      <c r="I9" t="s">
        <v>692</v>
      </c>
      <c r="J9" t="s">
        <v>67</v>
      </c>
      <c r="K9" t="s">
        <v>678</v>
      </c>
      <c r="L9" t="s">
        <v>678</v>
      </c>
      <c r="M9" t="s">
        <v>679</v>
      </c>
      <c r="N9" t="s">
        <v>662</v>
      </c>
    </row>
    <row r="10" spans="1:14" ht="11.25" customHeight="1">
      <c r="A10" t="s">
        <v>654</v>
      </c>
      <c r="B10" t="s">
        <v>16</v>
      </c>
      <c r="C10" t="s">
        <v>693</v>
      </c>
      <c r="D10" t="s">
        <v>694</v>
      </c>
      <c r="E10" t="s">
        <v>695</v>
      </c>
      <c r="F10" t="s">
        <v>696</v>
      </c>
      <c r="G10" t="s">
        <v>67</v>
      </c>
      <c r="H10" t="s">
        <v>67</v>
      </c>
      <c r="I10" t="s">
        <v>677</v>
      </c>
      <c r="J10" t="s">
        <v>67</v>
      </c>
      <c r="K10" t="s">
        <v>660</v>
      </c>
      <c r="L10" t="s">
        <v>660</v>
      </c>
      <c r="M10" t="s">
        <v>661</v>
      </c>
      <c r="N10" t="s">
        <v>662</v>
      </c>
    </row>
    <row r="11" spans="1:14" ht="11.25" customHeight="1">
      <c r="A11" t="s">
        <v>654</v>
      </c>
      <c r="B11" t="s">
        <v>16</v>
      </c>
      <c r="C11" t="s">
        <v>693</v>
      </c>
      <c r="D11" t="s">
        <v>694</v>
      </c>
      <c r="E11" t="s">
        <v>695</v>
      </c>
      <c r="F11" t="s">
        <v>696</v>
      </c>
      <c r="G11" t="s">
        <v>67</v>
      </c>
      <c r="H11" t="s">
        <v>67</v>
      </c>
      <c r="I11" t="s">
        <v>667</v>
      </c>
      <c r="J11" t="s">
        <v>67</v>
      </c>
      <c r="K11" t="s">
        <v>668</v>
      </c>
      <c r="L11" t="s">
        <v>668</v>
      </c>
      <c r="M11" t="s">
        <v>669</v>
      </c>
      <c r="N11" t="s">
        <v>662</v>
      </c>
    </row>
    <row r="12" spans="1:14" ht="11.25" customHeight="1">
      <c r="A12" t="s">
        <v>654</v>
      </c>
      <c r="B12" t="s">
        <v>16</v>
      </c>
      <c r="C12" t="s">
        <v>697</v>
      </c>
      <c r="D12" t="s">
        <v>698</v>
      </c>
      <c r="E12" t="s">
        <v>699</v>
      </c>
      <c r="F12" t="s">
        <v>691</v>
      </c>
      <c r="G12" t="s">
        <v>67</v>
      </c>
      <c r="H12" t="s">
        <v>67</v>
      </c>
      <c r="I12" t="s">
        <v>667</v>
      </c>
      <c r="J12" t="s">
        <v>67</v>
      </c>
      <c r="K12" t="s">
        <v>668</v>
      </c>
      <c r="L12" t="s">
        <v>668</v>
      </c>
      <c r="M12" t="s">
        <v>669</v>
      </c>
      <c r="N12" t="s">
        <v>662</v>
      </c>
    </row>
    <row r="13" spans="1:14" ht="11.25" customHeight="1">
      <c r="A13" t="s">
        <v>654</v>
      </c>
      <c r="B13" t="s">
        <v>16</v>
      </c>
      <c r="C13" t="s">
        <v>700</v>
      </c>
      <c r="D13" t="s">
        <v>701</v>
      </c>
      <c r="E13" t="s">
        <v>702</v>
      </c>
      <c r="F13" t="s">
        <v>658</v>
      </c>
      <c r="G13" t="s">
        <v>67</v>
      </c>
      <c r="H13" t="s">
        <v>67</v>
      </c>
      <c r="I13" t="s">
        <v>667</v>
      </c>
      <c r="J13" t="s">
        <v>67</v>
      </c>
      <c r="K13" t="s">
        <v>668</v>
      </c>
      <c r="L13" t="s">
        <v>668</v>
      </c>
      <c r="M13" t="s">
        <v>669</v>
      </c>
      <c r="N13" t="s">
        <v>662</v>
      </c>
    </row>
    <row r="14" spans="1:14" ht="11.25" customHeight="1">
      <c r="A14" t="s">
        <v>654</v>
      </c>
      <c r="B14" t="s">
        <v>16</v>
      </c>
      <c r="C14" t="s">
        <v>703</v>
      </c>
      <c r="D14" t="s">
        <v>704</v>
      </c>
      <c r="E14" t="s">
        <v>705</v>
      </c>
      <c r="F14" t="s">
        <v>706</v>
      </c>
      <c r="G14" t="s">
        <v>67</v>
      </c>
      <c r="H14" t="s">
        <v>67</v>
      </c>
      <c r="I14" t="s">
        <v>707</v>
      </c>
      <c r="J14" t="s">
        <v>67</v>
      </c>
      <c r="K14" t="s">
        <v>678</v>
      </c>
      <c r="L14" t="s">
        <v>678</v>
      </c>
      <c r="M14" t="s">
        <v>679</v>
      </c>
      <c r="N14" t="s">
        <v>662</v>
      </c>
    </row>
    <row r="15" spans="1:14" ht="11.25" customHeight="1">
      <c r="A15" t="s">
        <v>654</v>
      </c>
      <c r="B15" t="s">
        <v>16</v>
      </c>
      <c r="C15" t="s">
        <v>703</v>
      </c>
      <c r="D15" t="s">
        <v>704</v>
      </c>
      <c r="E15" t="s">
        <v>705</v>
      </c>
      <c r="F15" t="s">
        <v>706</v>
      </c>
      <c r="G15" t="s">
        <v>67</v>
      </c>
      <c r="H15" t="s">
        <v>67</v>
      </c>
      <c r="I15" t="s">
        <v>667</v>
      </c>
      <c r="J15" t="s">
        <v>67</v>
      </c>
      <c r="K15" t="s">
        <v>668</v>
      </c>
      <c r="L15" t="s">
        <v>668</v>
      </c>
      <c r="M15" t="s">
        <v>669</v>
      </c>
      <c r="N15" t="s">
        <v>662</v>
      </c>
    </row>
    <row r="16" spans="1:14" ht="11.25" customHeight="1">
      <c r="A16" t="s">
        <v>654</v>
      </c>
      <c r="B16" t="s">
        <v>16</v>
      </c>
      <c r="C16" t="s">
        <v>708</v>
      </c>
      <c r="D16" t="s">
        <v>709</v>
      </c>
      <c r="E16" t="s">
        <v>710</v>
      </c>
      <c r="F16" t="s">
        <v>43</v>
      </c>
      <c r="G16" t="s">
        <v>67</v>
      </c>
      <c r="H16" t="s">
        <v>67</v>
      </c>
      <c r="I16" t="s">
        <v>692</v>
      </c>
      <c r="J16" t="s">
        <v>67</v>
      </c>
      <c r="K16" t="s">
        <v>668</v>
      </c>
      <c r="L16" t="s">
        <v>668</v>
      </c>
      <c r="M16" t="s">
        <v>669</v>
      </c>
      <c r="N16" t="s">
        <v>662</v>
      </c>
    </row>
    <row r="17" spans="1:14" ht="11.25" customHeight="1">
      <c r="A17" t="s">
        <v>654</v>
      </c>
      <c r="B17" t="s">
        <v>16</v>
      </c>
      <c r="C17" t="s">
        <v>711</v>
      </c>
      <c r="D17" t="s">
        <v>712</v>
      </c>
      <c r="E17" t="s">
        <v>713</v>
      </c>
      <c r="F17" t="s">
        <v>714</v>
      </c>
      <c r="G17" t="s">
        <v>67</v>
      </c>
      <c r="H17" t="s">
        <v>67</v>
      </c>
      <c r="I17" t="s">
        <v>715</v>
      </c>
      <c r="J17" t="s">
        <v>67</v>
      </c>
      <c r="K17" t="s">
        <v>678</v>
      </c>
      <c r="L17" t="s">
        <v>678</v>
      </c>
      <c r="M17" t="s">
        <v>679</v>
      </c>
      <c r="N17" t="s">
        <v>662</v>
      </c>
    </row>
    <row r="18" spans="1:14" ht="11.25" customHeight="1">
      <c r="A18" t="s">
        <v>654</v>
      </c>
      <c r="B18" t="s">
        <v>16</v>
      </c>
      <c r="C18" t="s">
        <v>716</v>
      </c>
      <c r="D18" t="s">
        <v>717</v>
      </c>
      <c r="E18" t="s">
        <v>718</v>
      </c>
      <c r="F18" t="s">
        <v>43</v>
      </c>
      <c r="G18" t="s">
        <v>67</v>
      </c>
      <c r="H18" t="s">
        <v>67</v>
      </c>
      <c r="I18" t="s">
        <v>667</v>
      </c>
      <c r="J18" t="s">
        <v>67</v>
      </c>
      <c r="K18" t="s">
        <v>668</v>
      </c>
      <c r="L18" t="s">
        <v>668</v>
      </c>
      <c r="M18" t="s">
        <v>669</v>
      </c>
      <c r="N18" t="s">
        <v>662</v>
      </c>
    </row>
    <row r="19" spans="1:14" ht="11.25" customHeight="1">
      <c r="A19" t="s">
        <v>654</v>
      </c>
      <c r="B19" t="s">
        <v>16</v>
      </c>
      <c r="C19" t="s">
        <v>719</v>
      </c>
      <c r="D19" t="s">
        <v>38</v>
      </c>
      <c r="E19" t="s">
        <v>41</v>
      </c>
      <c r="F19" t="s">
        <v>43</v>
      </c>
      <c r="G19" t="s">
        <v>67</v>
      </c>
      <c r="H19" t="s">
        <v>67</v>
      </c>
      <c r="I19" t="s">
        <v>720</v>
      </c>
      <c r="J19" t="s">
        <v>67</v>
      </c>
      <c r="K19" t="s">
        <v>660</v>
      </c>
      <c r="L19" t="s">
        <v>660</v>
      </c>
      <c r="M19" t="s">
        <v>661</v>
      </c>
      <c r="N19" t="s">
        <v>662</v>
      </c>
    </row>
    <row r="20" spans="1:14" ht="11.25" customHeight="1">
      <c r="A20" t="s">
        <v>654</v>
      </c>
      <c r="B20" t="s">
        <v>16</v>
      </c>
      <c r="C20" t="s">
        <v>719</v>
      </c>
      <c r="D20" t="s">
        <v>38</v>
      </c>
      <c r="E20" t="s">
        <v>41</v>
      </c>
      <c r="F20" t="s">
        <v>43</v>
      </c>
      <c r="G20" t="s">
        <v>67</v>
      </c>
      <c r="H20" t="s">
        <v>67</v>
      </c>
      <c r="I20" t="s">
        <v>659</v>
      </c>
      <c r="J20" t="s">
        <v>67</v>
      </c>
      <c r="K20" t="s">
        <v>660</v>
      </c>
      <c r="L20" t="s">
        <v>660</v>
      </c>
      <c r="M20" t="s">
        <v>661</v>
      </c>
      <c r="N20" t="s">
        <v>662</v>
      </c>
    </row>
    <row r="21" spans="1:14" ht="11.25" customHeight="1">
      <c r="A21" t="s">
        <v>654</v>
      </c>
      <c r="B21" t="s">
        <v>16</v>
      </c>
      <c r="C21" t="s">
        <v>719</v>
      </c>
      <c r="D21" t="s">
        <v>38</v>
      </c>
      <c r="E21" t="s">
        <v>41</v>
      </c>
      <c r="F21" t="s">
        <v>43</v>
      </c>
      <c r="G21" t="s">
        <v>67</v>
      </c>
      <c r="H21" t="s">
        <v>67</v>
      </c>
      <c r="I21" t="s">
        <v>721</v>
      </c>
      <c r="J21" t="s">
        <v>67</v>
      </c>
      <c r="K21" t="s">
        <v>69</v>
      </c>
      <c r="L21" t="s">
        <v>69</v>
      </c>
      <c r="M21" t="s">
        <v>722</v>
      </c>
      <c r="N21" t="s">
        <v>662</v>
      </c>
    </row>
  </sheetData>
  <sheetProtection formatColumns="0" formatRows="0" insertRows="0" deleteColumns="0" deleteRows="0" sort="0" autoFilter="0"/>
  <pageMargins left="0.75" right="0.75" top="1" bottom="1" header="0.5" footer="0.5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2CC1A-DF05-0BD8-8B91-470038003900}">
  <sheetPr>
    <tabColor rgb="FFFFCC99"/>
  </sheetPr>
  <dimension ref="A1:B7"/>
  <sheetViews>
    <sheetView showGridLines="0" workbookViewId="0"/>
  </sheetViews>
  <sheetFormatPr defaultColWidth="9.140625" defaultRowHeight="11.25" customHeight="1"/>
  <cols>
    <col min="2" max="2" width="15.140625" customWidth="1"/>
  </cols>
  <sheetData>
    <row r="1" spans="1:2" ht="11.25" customHeight="1">
      <c r="A1" s="350" t="s">
        <v>723</v>
      </c>
      <c r="B1" s="350" t="s">
        <v>724</v>
      </c>
    </row>
    <row r="2" spans="1:2" ht="11.25" customHeight="1">
      <c r="A2" t="s">
        <v>725</v>
      </c>
      <c r="B2" s="350" t="s">
        <v>678</v>
      </c>
    </row>
    <row r="3" spans="1:2" ht="11.25" customHeight="1">
      <c r="A3" t="s">
        <v>726</v>
      </c>
      <c r="B3" s="350" t="s">
        <v>727</v>
      </c>
    </row>
    <row r="4" spans="1:2" ht="11.25" customHeight="1">
      <c r="A4" t="s">
        <v>728</v>
      </c>
      <c r="B4" s="350" t="s">
        <v>660</v>
      </c>
    </row>
    <row r="5" spans="1:2" ht="11.25" customHeight="1">
      <c r="A5" t="s">
        <v>71</v>
      </c>
      <c r="B5" s="350" t="s">
        <v>69</v>
      </c>
    </row>
    <row r="6" spans="1:2" ht="11.25" customHeight="1">
      <c r="A6" t="s">
        <v>729</v>
      </c>
      <c r="B6" s="350" t="s">
        <v>730</v>
      </c>
    </row>
    <row r="7" spans="1:2" ht="11.25" customHeight="1">
      <c r="A7" t="s">
        <v>731</v>
      </c>
      <c r="B7" t="s">
        <v>668</v>
      </c>
    </row>
  </sheetData>
  <sheetProtection formatColumns="0" formatRows="0" insertRows="0" deleteColumns="0" deleteRows="0" sort="0" autoFilter="0"/>
  <pageMargins left="0.75" right="0.75" top="1" bottom="1" header="0.5" footer="0.5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DF2A8-D8D6-68CE-30E4-7B22E6277003}">
  <sheetPr>
    <tabColor rgb="FFFFCC99"/>
  </sheetPr>
  <dimension ref="A1:E8"/>
  <sheetViews>
    <sheetView showGridLines="0" workbookViewId="0"/>
  </sheetViews>
  <sheetFormatPr defaultColWidth="9.140625" defaultRowHeight="11.25" customHeight="1"/>
  <cols>
    <col min="2" max="2" width="15.140625" customWidth="1"/>
    <col min="3" max="3" width="24.28515625" customWidth="1"/>
    <col min="4" max="4" width="30.7109375" customWidth="1"/>
    <col min="5" max="5" width="13.42578125" customWidth="1"/>
  </cols>
  <sheetData>
    <row r="1" spans="1:5" ht="11.25" customHeight="1">
      <c r="A1" s="36" t="s">
        <v>723</v>
      </c>
      <c r="B1" s="36" t="s">
        <v>732</v>
      </c>
      <c r="C1" s="36" t="s">
        <v>733</v>
      </c>
      <c r="D1" s="36"/>
      <c r="E1" s="36"/>
    </row>
    <row r="2" spans="1:5" ht="11.25" customHeight="1">
      <c r="A2" s="36" t="s">
        <v>734</v>
      </c>
      <c r="B2" s="36" t="s">
        <v>735</v>
      </c>
      <c r="C2" s="36" t="s">
        <v>728</v>
      </c>
      <c r="D2" s="36"/>
      <c r="E2" s="36"/>
    </row>
    <row r="3" spans="1:5" ht="11.25" customHeight="1">
      <c r="A3" s="36" t="s">
        <v>736</v>
      </c>
      <c r="B3" s="36" t="s">
        <v>737</v>
      </c>
      <c r="C3" s="36" t="s">
        <v>71</v>
      </c>
      <c r="D3" s="36"/>
      <c r="E3" s="36"/>
    </row>
    <row r="4" spans="1:5" ht="11.25" customHeight="1">
      <c r="A4" s="36" t="s">
        <v>738</v>
      </c>
      <c r="B4" s="36" t="s">
        <v>739</v>
      </c>
      <c r="C4" s="36" t="s">
        <v>725</v>
      </c>
      <c r="D4" s="36"/>
      <c r="E4" s="36"/>
    </row>
    <row r="5" spans="1:5" ht="11.25" customHeight="1">
      <c r="A5" s="36" t="s">
        <v>740</v>
      </c>
      <c r="B5" s="36" t="s">
        <v>741</v>
      </c>
      <c r="C5" s="36" t="s">
        <v>726</v>
      </c>
      <c r="D5" s="36"/>
      <c r="E5" s="36"/>
    </row>
    <row r="6" spans="1:5" ht="11.25" customHeight="1">
      <c r="A6" s="36" t="s">
        <v>742</v>
      </c>
      <c r="B6" s="36" t="s">
        <v>743</v>
      </c>
      <c r="C6" s="36" t="s">
        <v>729</v>
      </c>
      <c r="D6" s="36"/>
      <c r="E6" s="36"/>
    </row>
    <row r="7" spans="1:5" ht="11.25" customHeight="1">
      <c r="A7" s="36" t="s">
        <v>744</v>
      </c>
      <c r="B7" s="36" t="s">
        <v>745</v>
      </c>
      <c r="C7" t="s">
        <v>731</v>
      </c>
      <c r="D7" s="36"/>
      <c r="E7" s="36"/>
    </row>
    <row r="8" spans="1:5" ht="11.25" customHeight="1">
      <c r="A8" s="36"/>
      <c r="B8" s="36"/>
      <c r="C8" s="36"/>
      <c r="D8" s="36"/>
      <c r="E8" s="36"/>
    </row>
  </sheetData>
  <sheetProtection formatColumns="0" formatRows="0" insertRows="0" deleteColumns="0" deleteRows="0" sort="0" autoFilter="0"/>
  <pageMargins left="0.75" right="0.75" top="1" bottom="1" header="0.5" footer="0.5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5418D-D619-CFC9-8B7C-7AB97693366B}">
  <sheetPr>
    <tabColor rgb="FFFFCC99"/>
  </sheetPr>
  <dimension ref="A1:G269"/>
  <sheetViews>
    <sheetView showGridLines="0" workbookViewId="0"/>
  </sheetViews>
  <sheetFormatPr defaultColWidth="9.140625" defaultRowHeight="11.25" customHeight="1"/>
  <cols>
    <col min="2" max="2" width="30.42578125" customWidth="1"/>
  </cols>
  <sheetData>
    <row r="1" spans="1:7" ht="11.25" customHeight="1">
      <c r="A1" s="3" t="s">
        <v>746</v>
      </c>
      <c r="B1" s="3" t="s">
        <v>747</v>
      </c>
      <c r="C1" s="3" t="s">
        <v>748</v>
      </c>
      <c r="D1" s="3" t="s">
        <v>749</v>
      </c>
      <c r="E1" t="s">
        <v>750</v>
      </c>
      <c r="F1" t="s">
        <v>751</v>
      </c>
      <c r="G1" t="s">
        <v>752</v>
      </c>
    </row>
    <row r="2" spans="1:7" ht="11.25" customHeight="1">
      <c r="A2" s="3" t="s">
        <v>16</v>
      </c>
      <c r="B2" s="3" t="s">
        <v>753</v>
      </c>
      <c r="C2" s="3" t="s">
        <v>754</v>
      </c>
      <c r="D2" s="3" t="s">
        <v>755</v>
      </c>
      <c r="E2" t="s">
        <v>756</v>
      </c>
      <c r="F2" t="s">
        <v>757</v>
      </c>
      <c r="G2" t="s">
        <v>63</v>
      </c>
    </row>
    <row r="3" spans="1:7" ht="11.25" customHeight="1">
      <c r="A3" s="3" t="s">
        <v>16</v>
      </c>
      <c r="B3" s="3" t="s">
        <v>753</v>
      </c>
      <c r="C3" s="3" t="s">
        <v>754</v>
      </c>
      <c r="D3" s="3" t="s">
        <v>758</v>
      </c>
      <c r="E3" t="s">
        <v>759</v>
      </c>
      <c r="F3" t="s">
        <v>760</v>
      </c>
      <c r="G3" t="s">
        <v>64</v>
      </c>
    </row>
    <row r="4" spans="1:7" ht="11.25" customHeight="1">
      <c r="A4" s="3" t="s">
        <v>16</v>
      </c>
      <c r="B4" s="3" t="s">
        <v>753</v>
      </c>
      <c r="C4" s="3" t="s">
        <v>754</v>
      </c>
      <c r="D4" s="3" t="s">
        <v>753</v>
      </c>
      <c r="E4" t="s">
        <v>754</v>
      </c>
      <c r="F4" t="s">
        <v>582</v>
      </c>
      <c r="G4" t="s">
        <v>65</v>
      </c>
    </row>
    <row r="5" spans="1:7" ht="11.25" customHeight="1">
      <c r="A5" s="3" t="s">
        <v>16</v>
      </c>
      <c r="B5" s="3" t="s">
        <v>753</v>
      </c>
      <c r="C5" s="3" t="s">
        <v>754</v>
      </c>
      <c r="D5" s="3" t="s">
        <v>761</v>
      </c>
      <c r="E5" t="s">
        <v>762</v>
      </c>
      <c r="F5" t="s">
        <v>757</v>
      </c>
      <c r="G5" t="s">
        <v>66</v>
      </c>
    </row>
    <row r="6" spans="1:7" ht="11.25" customHeight="1">
      <c r="A6" s="3" t="s">
        <v>16</v>
      </c>
      <c r="B6" s="3" t="s">
        <v>753</v>
      </c>
      <c r="C6" s="3" t="s">
        <v>754</v>
      </c>
      <c r="D6" s="3" t="s">
        <v>763</v>
      </c>
      <c r="E6" t="s">
        <v>764</v>
      </c>
      <c r="F6" t="s">
        <v>757</v>
      </c>
      <c r="G6" t="s">
        <v>139</v>
      </c>
    </row>
    <row r="7" spans="1:7" ht="11.25" customHeight="1">
      <c r="A7" s="3" t="s">
        <v>16</v>
      </c>
      <c r="B7" s="3" t="s">
        <v>753</v>
      </c>
      <c r="C7" s="3" t="s">
        <v>754</v>
      </c>
      <c r="D7" s="3" t="s">
        <v>765</v>
      </c>
      <c r="E7" t="s">
        <v>766</v>
      </c>
      <c r="F7" t="s">
        <v>757</v>
      </c>
      <c r="G7" t="s">
        <v>186</v>
      </c>
    </row>
    <row r="8" spans="1:7" ht="11.25" customHeight="1">
      <c r="A8" s="3" t="s">
        <v>16</v>
      </c>
      <c r="B8" s="3" t="s">
        <v>753</v>
      </c>
      <c r="C8" s="3" t="s">
        <v>754</v>
      </c>
      <c r="D8" s="3" t="s">
        <v>767</v>
      </c>
      <c r="E8" t="s">
        <v>768</v>
      </c>
      <c r="F8" t="s">
        <v>757</v>
      </c>
      <c r="G8" t="s">
        <v>189</v>
      </c>
    </row>
    <row r="9" spans="1:7" ht="11.25" customHeight="1">
      <c r="A9" s="3" t="s">
        <v>16</v>
      </c>
      <c r="B9" s="3" t="s">
        <v>753</v>
      </c>
      <c r="C9" s="3" t="s">
        <v>754</v>
      </c>
      <c r="D9" s="3" t="s">
        <v>769</v>
      </c>
      <c r="E9" t="s">
        <v>770</v>
      </c>
      <c r="F9" t="s">
        <v>757</v>
      </c>
      <c r="G9" t="s">
        <v>207</v>
      </c>
    </row>
    <row r="10" spans="1:7" ht="11.25" customHeight="1">
      <c r="A10" s="3" t="s">
        <v>16</v>
      </c>
      <c r="B10" s="3" t="s">
        <v>753</v>
      </c>
      <c r="C10" s="3" t="s">
        <v>754</v>
      </c>
      <c r="D10" s="3" t="s">
        <v>771</v>
      </c>
      <c r="E10" t="s">
        <v>772</v>
      </c>
      <c r="F10" t="s">
        <v>757</v>
      </c>
      <c r="G10" t="s">
        <v>106</v>
      </c>
    </row>
    <row r="11" spans="1:7" ht="11.25" customHeight="1">
      <c r="A11" s="3" t="s">
        <v>16</v>
      </c>
      <c r="B11" s="3" t="s">
        <v>753</v>
      </c>
      <c r="C11" s="3" t="s">
        <v>754</v>
      </c>
      <c r="D11" s="3" t="s">
        <v>773</v>
      </c>
      <c r="E11" t="s">
        <v>774</v>
      </c>
      <c r="F11" t="s">
        <v>757</v>
      </c>
      <c r="G11" t="s">
        <v>377</v>
      </c>
    </row>
    <row r="12" spans="1:7" ht="11.25" customHeight="1">
      <c r="A12" s="3" t="s">
        <v>16</v>
      </c>
      <c r="B12" s="3" t="s">
        <v>753</v>
      </c>
      <c r="C12" s="3" t="s">
        <v>754</v>
      </c>
      <c r="D12" s="3" t="s">
        <v>775</v>
      </c>
      <c r="E12" t="s">
        <v>776</v>
      </c>
      <c r="F12" t="s">
        <v>757</v>
      </c>
      <c r="G12" t="s">
        <v>381</v>
      </c>
    </row>
    <row r="13" spans="1:7" ht="11.25" customHeight="1">
      <c r="A13" s="3" t="s">
        <v>16</v>
      </c>
      <c r="B13" s="3" t="s">
        <v>753</v>
      </c>
      <c r="C13" s="3" t="s">
        <v>754</v>
      </c>
      <c r="D13" s="3" t="s">
        <v>777</v>
      </c>
      <c r="E13" t="s">
        <v>778</v>
      </c>
      <c r="F13" t="s">
        <v>757</v>
      </c>
      <c r="G13" t="s">
        <v>384</v>
      </c>
    </row>
    <row r="14" spans="1:7" ht="11.25" customHeight="1">
      <c r="A14" s="3" t="s">
        <v>16</v>
      </c>
      <c r="B14" s="3" t="s">
        <v>753</v>
      </c>
      <c r="C14" s="3" t="s">
        <v>754</v>
      </c>
      <c r="D14" s="3" t="s">
        <v>779</v>
      </c>
      <c r="E14" t="s">
        <v>780</v>
      </c>
      <c r="F14" t="s">
        <v>757</v>
      </c>
      <c r="G14" t="s">
        <v>387</v>
      </c>
    </row>
    <row r="15" spans="1:7" ht="11.25" customHeight="1">
      <c r="A15" s="3" t="s">
        <v>16</v>
      </c>
      <c r="B15" s="3" t="s">
        <v>753</v>
      </c>
      <c r="C15" s="3" t="s">
        <v>754</v>
      </c>
      <c r="D15" s="3" t="s">
        <v>781</v>
      </c>
      <c r="E15" t="s">
        <v>782</v>
      </c>
      <c r="F15" t="s">
        <v>757</v>
      </c>
      <c r="G15" t="s">
        <v>392</v>
      </c>
    </row>
    <row r="16" spans="1:7" ht="11.25" customHeight="1">
      <c r="A16" s="3" t="s">
        <v>16</v>
      </c>
      <c r="B16" s="3" t="s">
        <v>753</v>
      </c>
      <c r="C16" s="3" t="s">
        <v>754</v>
      </c>
      <c r="D16" s="3" t="s">
        <v>783</v>
      </c>
      <c r="E16" t="s">
        <v>784</v>
      </c>
      <c r="F16" t="s">
        <v>757</v>
      </c>
      <c r="G16" t="s">
        <v>398</v>
      </c>
    </row>
    <row r="17" spans="1:7" ht="11.25" customHeight="1">
      <c r="A17" s="3" t="s">
        <v>16</v>
      </c>
      <c r="B17" s="3" t="s">
        <v>785</v>
      </c>
      <c r="C17" s="3" t="s">
        <v>786</v>
      </c>
      <c r="D17" s="3" t="s">
        <v>787</v>
      </c>
      <c r="E17" t="s">
        <v>788</v>
      </c>
      <c r="F17" t="s">
        <v>757</v>
      </c>
      <c r="G17" t="s">
        <v>401</v>
      </c>
    </row>
    <row r="18" spans="1:7" ht="11.25" customHeight="1">
      <c r="A18" s="3" t="s">
        <v>16</v>
      </c>
      <c r="B18" s="3" t="s">
        <v>785</v>
      </c>
      <c r="C18" s="3" t="s">
        <v>786</v>
      </c>
      <c r="D18" s="3" t="s">
        <v>785</v>
      </c>
      <c r="E18" t="s">
        <v>786</v>
      </c>
      <c r="F18" t="s">
        <v>582</v>
      </c>
      <c r="G18" t="s">
        <v>406</v>
      </c>
    </row>
    <row r="19" spans="1:7" ht="11.25" customHeight="1">
      <c r="A19" s="3" t="s">
        <v>16</v>
      </c>
      <c r="B19" s="3" t="s">
        <v>785</v>
      </c>
      <c r="C19" s="3" t="s">
        <v>786</v>
      </c>
      <c r="D19" s="3" t="s">
        <v>789</v>
      </c>
      <c r="E19" t="s">
        <v>790</v>
      </c>
      <c r="F19" t="s">
        <v>791</v>
      </c>
      <c r="G19" t="s">
        <v>410</v>
      </c>
    </row>
    <row r="20" spans="1:7" ht="11.25" customHeight="1">
      <c r="A20" s="3" t="s">
        <v>16</v>
      </c>
      <c r="B20" s="3" t="s">
        <v>785</v>
      </c>
      <c r="C20" s="3" t="s">
        <v>786</v>
      </c>
      <c r="D20" s="3" t="s">
        <v>792</v>
      </c>
      <c r="E20" t="s">
        <v>793</v>
      </c>
      <c r="F20" t="s">
        <v>757</v>
      </c>
      <c r="G20" t="s">
        <v>413</v>
      </c>
    </row>
    <row r="21" spans="1:7" ht="11.25" customHeight="1">
      <c r="A21" s="3" t="s">
        <v>16</v>
      </c>
      <c r="B21" s="3" t="s">
        <v>785</v>
      </c>
      <c r="C21" s="3" t="s">
        <v>786</v>
      </c>
      <c r="D21" s="3" t="s">
        <v>794</v>
      </c>
      <c r="E21" t="s">
        <v>795</v>
      </c>
      <c r="F21" t="s">
        <v>757</v>
      </c>
      <c r="G21" t="s">
        <v>416</v>
      </c>
    </row>
    <row r="22" spans="1:7" ht="11.25" customHeight="1">
      <c r="A22" s="3" t="s">
        <v>16</v>
      </c>
      <c r="B22" s="3" t="s">
        <v>785</v>
      </c>
      <c r="C22" s="3" t="s">
        <v>786</v>
      </c>
      <c r="D22" s="3" t="s">
        <v>796</v>
      </c>
      <c r="E22" t="s">
        <v>797</v>
      </c>
      <c r="F22" t="s">
        <v>757</v>
      </c>
      <c r="G22" t="s">
        <v>419</v>
      </c>
    </row>
    <row r="23" spans="1:7" ht="11.25" customHeight="1">
      <c r="A23" s="3" t="s">
        <v>16</v>
      </c>
      <c r="B23" s="3" t="s">
        <v>785</v>
      </c>
      <c r="C23" s="3" t="s">
        <v>786</v>
      </c>
      <c r="D23" s="3" t="s">
        <v>798</v>
      </c>
      <c r="E23" t="s">
        <v>799</v>
      </c>
      <c r="F23" t="s">
        <v>757</v>
      </c>
      <c r="G23" t="s">
        <v>422</v>
      </c>
    </row>
    <row r="24" spans="1:7" ht="11.25" customHeight="1">
      <c r="A24" s="3" t="s">
        <v>16</v>
      </c>
      <c r="B24" s="3" t="s">
        <v>785</v>
      </c>
      <c r="C24" s="3" t="s">
        <v>786</v>
      </c>
      <c r="D24" s="3" t="s">
        <v>800</v>
      </c>
      <c r="E24" t="s">
        <v>801</v>
      </c>
      <c r="F24" t="s">
        <v>757</v>
      </c>
      <c r="G24" t="s">
        <v>425</v>
      </c>
    </row>
    <row r="25" spans="1:7" ht="11.25" customHeight="1">
      <c r="A25" s="3" t="s">
        <v>16</v>
      </c>
      <c r="B25" s="3" t="s">
        <v>785</v>
      </c>
      <c r="C25" s="3" t="s">
        <v>786</v>
      </c>
      <c r="D25" s="3" t="s">
        <v>802</v>
      </c>
      <c r="E25" t="s">
        <v>803</v>
      </c>
      <c r="F25" t="s">
        <v>757</v>
      </c>
      <c r="G25" t="s">
        <v>428</v>
      </c>
    </row>
    <row r="26" spans="1:7" ht="11.25" customHeight="1">
      <c r="A26" s="3" t="s">
        <v>16</v>
      </c>
      <c r="B26" s="3" t="s">
        <v>785</v>
      </c>
      <c r="C26" s="3" t="s">
        <v>786</v>
      </c>
      <c r="D26" s="3" t="s">
        <v>804</v>
      </c>
      <c r="E26" t="s">
        <v>805</v>
      </c>
      <c r="F26" t="s">
        <v>757</v>
      </c>
      <c r="G26" t="s">
        <v>431</v>
      </c>
    </row>
    <row r="27" spans="1:7" ht="11.25" customHeight="1">
      <c r="A27" s="3" t="s">
        <v>16</v>
      </c>
      <c r="B27" s="3" t="s">
        <v>785</v>
      </c>
      <c r="C27" s="3" t="s">
        <v>786</v>
      </c>
      <c r="D27" s="3" t="s">
        <v>806</v>
      </c>
      <c r="E27" t="s">
        <v>807</v>
      </c>
      <c r="F27" t="s">
        <v>757</v>
      </c>
      <c r="G27" t="s">
        <v>434</v>
      </c>
    </row>
    <row r="28" spans="1:7" ht="11.25" customHeight="1">
      <c r="A28" s="3" t="s">
        <v>16</v>
      </c>
      <c r="B28" s="3" t="s">
        <v>785</v>
      </c>
      <c r="C28" s="3" t="s">
        <v>786</v>
      </c>
      <c r="D28" s="3" t="s">
        <v>808</v>
      </c>
      <c r="E28" t="s">
        <v>809</v>
      </c>
      <c r="F28" t="s">
        <v>757</v>
      </c>
      <c r="G28" t="s">
        <v>437</v>
      </c>
    </row>
    <row r="29" spans="1:7" ht="11.25" customHeight="1">
      <c r="A29" s="3" t="s">
        <v>16</v>
      </c>
      <c r="B29" s="3" t="s">
        <v>810</v>
      </c>
      <c r="C29" s="3" t="s">
        <v>811</v>
      </c>
      <c r="D29" s="3" t="s">
        <v>812</v>
      </c>
      <c r="E29" t="s">
        <v>813</v>
      </c>
      <c r="F29" t="s">
        <v>757</v>
      </c>
      <c r="G29" t="s">
        <v>440</v>
      </c>
    </row>
    <row r="30" spans="1:7" ht="11.25" customHeight="1">
      <c r="A30" s="3" t="s">
        <v>16</v>
      </c>
      <c r="B30" s="3" t="s">
        <v>810</v>
      </c>
      <c r="C30" s="3" t="s">
        <v>811</v>
      </c>
      <c r="D30" s="3" t="s">
        <v>814</v>
      </c>
      <c r="E30" t="s">
        <v>815</v>
      </c>
      <c r="F30" t="s">
        <v>791</v>
      </c>
      <c r="G30" t="s">
        <v>443</v>
      </c>
    </row>
    <row r="31" spans="1:7" ht="11.25" customHeight="1">
      <c r="A31" s="3" t="s">
        <v>16</v>
      </c>
      <c r="B31" s="3" t="s">
        <v>810</v>
      </c>
      <c r="C31" s="3" t="s">
        <v>811</v>
      </c>
      <c r="D31" s="3" t="s">
        <v>810</v>
      </c>
      <c r="E31" t="s">
        <v>811</v>
      </c>
      <c r="F31" t="s">
        <v>582</v>
      </c>
      <c r="G31" t="s">
        <v>446</v>
      </c>
    </row>
    <row r="32" spans="1:7" ht="11.25" customHeight="1">
      <c r="A32" s="3" t="s">
        <v>16</v>
      </c>
      <c r="B32" s="3" t="s">
        <v>810</v>
      </c>
      <c r="C32" s="3" t="s">
        <v>811</v>
      </c>
      <c r="D32" s="3" t="s">
        <v>816</v>
      </c>
      <c r="E32" t="s">
        <v>817</v>
      </c>
      <c r="F32" t="s">
        <v>757</v>
      </c>
      <c r="G32" t="s">
        <v>449</v>
      </c>
    </row>
    <row r="33" spans="1:7" ht="11.25" customHeight="1">
      <c r="A33" s="3" t="s">
        <v>16</v>
      </c>
      <c r="B33" s="3" t="s">
        <v>810</v>
      </c>
      <c r="C33" s="3" t="s">
        <v>811</v>
      </c>
      <c r="D33" s="3" t="s">
        <v>818</v>
      </c>
      <c r="E33" t="s">
        <v>819</v>
      </c>
      <c r="F33" t="s">
        <v>757</v>
      </c>
      <c r="G33" t="s">
        <v>452</v>
      </c>
    </row>
    <row r="34" spans="1:7" ht="11.25" customHeight="1">
      <c r="A34" s="3" t="s">
        <v>16</v>
      </c>
      <c r="B34" s="3" t="s">
        <v>810</v>
      </c>
      <c r="C34" s="3" t="s">
        <v>811</v>
      </c>
      <c r="D34" s="3" t="s">
        <v>820</v>
      </c>
      <c r="E34" t="s">
        <v>821</v>
      </c>
      <c r="F34" t="s">
        <v>757</v>
      </c>
      <c r="G34" t="s">
        <v>455</v>
      </c>
    </row>
    <row r="35" spans="1:7" ht="11.25" customHeight="1">
      <c r="A35" s="3" t="s">
        <v>16</v>
      </c>
      <c r="B35" s="3" t="s">
        <v>810</v>
      </c>
      <c r="C35" s="3" t="s">
        <v>811</v>
      </c>
      <c r="D35" s="3" t="s">
        <v>822</v>
      </c>
      <c r="E35" t="s">
        <v>823</v>
      </c>
      <c r="F35" t="s">
        <v>757</v>
      </c>
      <c r="G35" t="s">
        <v>458</v>
      </c>
    </row>
    <row r="36" spans="1:7" ht="11.25" customHeight="1">
      <c r="A36" s="3" t="s">
        <v>16</v>
      </c>
      <c r="B36" s="3" t="s">
        <v>810</v>
      </c>
      <c r="C36" s="3" t="s">
        <v>811</v>
      </c>
      <c r="D36" s="3" t="s">
        <v>824</v>
      </c>
      <c r="E36" t="s">
        <v>825</v>
      </c>
      <c r="F36" t="s">
        <v>757</v>
      </c>
      <c r="G36" t="s">
        <v>461</v>
      </c>
    </row>
    <row r="37" spans="1:7" ht="11.25" customHeight="1">
      <c r="A37" s="3" t="s">
        <v>16</v>
      </c>
      <c r="B37" s="3" t="s">
        <v>810</v>
      </c>
      <c r="C37" s="3" t="s">
        <v>811</v>
      </c>
      <c r="D37" s="3" t="s">
        <v>826</v>
      </c>
      <c r="E37" t="s">
        <v>827</v>
      </c>
      <c r="F37" t="s">
        <v>757</v>
      </c>
      <c r="G37" t="s">
        <v>464</v>
      </c>
    </row>
    <row r="38" spans="1:7" ht="11.25" customHeight="1">
      <c r="A38" s="3" t="s">
        <v>16</v>
      </c>
      <c r="B38" s="3" t="s">
        <v>828</v>
      </c>
      <c r="C38" s="3" t="s">
        <v>829</v>
      </c>
      <c r="D38" s="3" t="s">
        <v>828</v>
      </c>
      <c r="E38" t="s">
        <v>829</v>
      </c>
      <c r="F38" t="s">
        <v>830</v>
      </c>
      <c r="G38" t="s">
        <v>467</v>
      </c>
    </row>
    <row r="39" spans="1:7" ht="11.25" customHeight="1">
      <c r="A39" s="3" t="s">
        <v>16</v>
      </c>
      <c r="B39" s="3" t="s">
        <v>831</v>
      </c>
      <c r="C39" s="3" t="s">
        <v>832</v>
      </c>
      <c r="D39" s="3" t="s">
        <v>831</v>
      </c>
      <c r="E39" t="s">
        <v>832</v>
      </c>
      <c r="F39" t="s">
        <v>830</v>
      </c>
      <c r="G39" t="s">
        <v>470</v>
      </c>
    </row>
    <row r="40" spans="1:7" ht="11.25" customHeight="1">
      <c r="A40" s="3" t="s">
        <v>16</v>
      </c>
      <c r="B40" s="3" t="s">
        <v>108</v>
      </c>
      <c r="C40" s="3" t="s">
        <v>109</v>
      </c>
      <c r="D40" s="3" t="s">
        <v>108</v>
      </c>
      <c r="E40" t="s">
        <v>109</v>
      </c>
      <c r="F40" t="s">
        <v>830</v>
      </c>
      <c r="G40" t="s">
        <v>473</v>
      </c>
    </row>
    <row r="41" spans="1:7" ht="11.25" customHeight="1">
      <c r="A41" s="3" t="s">
        <v>16</v>
      </c>
      <c r="B41" s="3" t="s">
        <v>833</v>
      </c>
      <c r="C41" s="3" t="s">
        <v>834</v>
      </c>
      <c r="D41" s="3" t="s">
        <v>835</v>
      </c>
      <c r="E41" t="s">
        <v>836</v>
      </c>
      <c r="F41" t="s">
        <v>757</v>
      </c>
      <c r="G41" t="s">
        <v>476</v>
      </c>
    </row>
    <row r="42" spans="1:7" ht="11.25" customHeight="1">
      <c r="A42" s="3" t="s">
        <v>16</v>
      </c>
      <c r="B42" s="3" t="s">
        <v>833</v>
      </c>
      <c r="C42" s="3" t="s">
        <v>834</v>
      </c>
      <c r="D42" s="3" t="s">
        <v>837</v>
      </c>
      <c r="E42" t="s">
        <v>838</v>
      </c>
      <c r="F42" t="s">
        <v>757</v>
      </c>
      <c r="G42" t="s">
        <v>478</v>
      </c>
    </row>
    <row r="43" spans="1:7" ht="11.25" customHeight="1">
      <c r="A43" s="3" t="s">
        <v>16</v>
      </c>
      <c r="B43" s="3" t="s">
        <v>833</v>
      </c>
      <c r="C43" s="3" t="s">
        <v>834</v>
      </c>
      <c r="D43" s="3" t="s">
        <v>839</v>
      </c>
      <c r="E43" t="s">
        <v>840</v>
      </c>
      <c r="F43" t="s">
        <v>757</v>
      </c>
      <c r="G43" t="s">
        <v>480</v>
      </c>
    </row>
    <row r="44" spans="1:7" ht="11.25" customHeight="1">
      <c r="A44" s="3" t="s">
        <v>16</v>
      </c>
      <c r="B44" s="3" t="s">
        <v>833</v>
      </c>
      <c r="C44" s="3" t="s">
        <v>834</v>
      </c>
      <c r="D44" s="3" t="s">
        <v>841</v>
      </c>
      <c r="E44" t="s">
        <v>842</v>
      </c>
      <c r="F44" t="s">
        <v>757</v>
      </c>
      <c r="G44" t="s">
        <v>482</v>
      </c>
    </row>
    <row r="45" spans="1:7" ht="11.25" customHeight="1">
      <c r="A45" s="3" t="s">
        <v>16</v>
      </c>
      <c r="B45" s="3" t="s">
        <v>833</v>
      </c>
      <c r="C45" s="3" t="s">
        <v>834</v>
      </c>
      <c r="D45" s="3" t="s">
        <v>843</v>
      </c>
      <c r="E45" t="s">
        <v>844</v>
      </c>
      <c r="F45" t="s">
        <v>760</v>
      </c>
      <c r="G45" t="s">
        <v>484</v>
      </c>
    </row>
    <row r="46" spans="1:7" ht="11.25" customHeight="1">
      <c r="A46" s="3" t="s">
        <v>16</v>
      </c>
      <c r="B46" s="3" t="s">
        <v>833</v>
      </c>
      <c r="C46" s="3" t="s">
        <v>834</v>
      </c>
      <c r="D46" s="3" t="s">
        <v>833</v>
      </c>
      <c r="E46" t="s">
        <v>834</v>
      </c>
      <c r="F46" t="s">
        <v>582</v>
      </c>
      <c r="G46" t="s">
        <v>486</v>
      </c>
    </row>
    <row r="47" spans="1:7" ht="11.25" customHeight="1">
      <c r="A47" s="3" t="s">
        <v>16</v>
      </c>
      <c r="B47" s="3" t="s">
        <v>833</v>
      </c>
      <c r="C47" s="3" t="s">
        <v>834</v>
      </c>
      <c r="D47" s="3" t="s">
        <v>845</v>
      </c>
      <c r="E47" t="s">
        <v>846</v>
      </c>
      <c r="F47" t="s">
        <v>757</v>
      </c>
      <c r="G47" t="s">
        <v>488</v>
      </c>
    </row>
    <row r="48" spans="1:7" ht="11.25" customHeight="1">
      <c r="A48" s="3" t="s">
        <v>16</v>
      </c>
      <c r="B48" s="3" t="s">
        <v>833</v>
      </c>
      <c r="C48" s="3" t="s">
        <v>834</v>
      </c>
      <c r="D48" s="3" t="s">
        <v>847</v>
      </c>
      <c r="E48" t="s">
        <v>848</v>
      </c>
      <c r="F48" t="s">
        <v>757</v>
      </c>
      <c r="G48" t="s">
        <v>490</v>
      </c>
    </row>
    <row r="49" spans="1:7" ht="11.25" customHeight="1">
      <c r="A49" s="3" t="s">
        <v>16</v>
      </c>
      <c r="B49" s="3" t="s">
        <v>833</v>
      </c>
      <c r="C49" s="3" t="s">
        <v>834</v>
      </c>
      <c r="D49" s="3" t="s">
        <v>849</v>
      </c>
      <c r="E49" t="s">
        <v>850</v>
      </c>
      <c r="F49" t="s">
        <v>757</v>
      </c>
      <c r="G49" t="s">
        <v>492</v>
      </c>
    </row>
    <row r="50" spans="1:7" ht="11.25" customHeight="1">
      <c r="A50" s="3" t="s">
        <v>16</v>
      </c>
      <c r="B50" s="3" t="s">
        <v>833</v>
      </c>
      <c r="C50" s="3" t="s">
        <v>834</v>
      </c>
      <c r="D50" s="3" t="s">
        <v>851</v>
      </c>
      <c r="E50" t="s">
        <v>852</v>
      </c>
      <c r="F50" t="s">
        <v>757</v>
      </c>
      <c r="G50" t="s">
        <v>494</v>
      </c>
    </row>
    <row r="51" spans="1:7" ht="11.25" customHeight="1">
      <c r="A51" s="3" t="s">
        <v>16</v>
      </c>
      <c r="B51" s="3" t="s">
        <v>833</v>
      </c>
      <c r="C51" s="3" t="s">
        <v>834</v>
      </c>
      <c r="D51" s="3" t="s">
        <v>853</v>
      </c>
      <c r="E51" t="s">
        <v>854</v>
      </c>
      <c r="F51" t="s">
        <v>757</v>
      </c>
      <c r="G51" t="s">
        <v>496</v>
      </c>
    </row>
    <row r="52" spans="1:7" ht="11.25" customHeight="1">
      <c r="A52" s="3" t="s">
        <v>16</v>
      </c>
      <c r="B52" s="3" t="s">
        <v>833</v>
      </c>
      <c r="C52" s="3" t="s">
        <v>834</v>
      </c>
      <c r="D52" s="3" t="s">
        <v>855</v>
      </c>
      <c r="E52" t="s">
        <v>856</v>
      </c>
      <c r="F52" t="s">
        <v>757</v>
      </c>
      <c r="G52" t="s">
        <v>498</v>
      </c>
    </row>
    <row r="53" spans="1:7" ht="11.25" customHeight="1">
      <c r="A53" s="3" t="s">
        <v>16</v>
      </c>
      <c r="B53" s="3" t="s">
        <v>833</v>
      </c>
      <c r="C53" s="3" t="s">
        <v>834</v>
      </c>
      <c r="D53" s="3" t="s">
        <v>857</v>
      </c>
      <c r="E53" t="s">
        <v>858</v>
      </c>
      <c r="F53" t="s">
        <v>757</v>
      </c>
      <c r="G53" t="s">
        <v>500</v>
      </c>
    </row>
    <row r="54" spans="1:7" ht="11.25" customHeight="1">
      <c r="A54" s="3" t="s">
        <v>16</v>
      </c>
      <c r="B54" s="3" t="s">
        <v>833</v>
      </c>
      <c r="C54" s="3" t="s">
        <v>834</v>
      </c>
      <c r="D54" s="3" t="s">
        <v>859</v>
      </c>
      <c r="E54" t="s">
        <v>860</v>
      </c>
      <c r="F54" t="s">
        <v>757</v>
      </c>
      <c r="G54" t="s">
        <v>502</v>
      </c>
    </row>
    <row r="55" spans="1:7" ht="11.25" customHeight="1">
      <c r="A55" s="3" t="s">
        <v>16</v>
      </c>
      <c r="B55" s="3" t="s">
        <v>861</v>
      </c>
      <c r="C55" s="3" t="s">
        <v>862</v>
      </c>
      <c r="D55" s="3" t="s">
        <v>863</v>
      </c>
      <c r="E55" t="s">
        <v>864</v>
      </c>
      <c r="F55" t="s">
        <v>757</v>
      </c>
      <c r="G55" t="s">
        <v>504</v>
      </c>
    </row>
    <row r="56" spans="1:7" ht="11.25" customHeight="1">
      <c r="A56" s="3" t="s">
        <v>16</v>
      </c>
      <c r="B56" s="3" t="s">
        <v>861</v>
      </c>
      <c r="C56" s="3" t="s">
        <v>862</v>
      </c>
      <c r="D56" s="3" t="s">
        <v>865</v>
      </c>
      <c r="E56" t="s">
        <v>866</v>
      </c>
      <c r="F56" t="s">
        <v>791</v>
      </c>
      <c r="G56" t="s">
        <v>506</v>
      </c>
    </row>
    <row r="57" spans="1:7" ht="11.25" customHeight="1">
      <c r="A57" s="3" t="s">
        <v>16</v>
      </c>
      <c r="B57" s="3" t="s">
        <v>861</v>
      </c>
      <c r="C57" s="3" t="s">
        <v>862</v>
      </c>
      <c r="D57" s="3" t="s">
        <v>861</v>
      </c>
      <c r="E57" t="s">
        <v>862</v>
      </c>
      <c r="F57" t="s">
        <v>582</v>
      </c>
      <c r="G57" t="s">
        <v>508</v>
      </c>
    </row>
    <row r="58" spans="1:7" ht="11.25" customHeight="1">
      <c r="A58" s="3" t="s">
        <v>16</v>
      </c>
      <c r="B58" s="3" t="s">
        <v>861</v>
      </c>
      <c r="C58" s="3" t="s">
        <v>862</v>
      </c>
      <c r="D58" s="3" t="s">
        <v>867</v>
      </c>
      <c r="E58" t="s">
        <v>868</v>
      </c>
      <c r="F58" t="s">
        <v>757</v>
      </c>
      <c r="G58" t="s">
        <v>510</v>
      </c>
    </row>
    <row r="59" spans="1:7" ht="11.25" customHeight="1">
      <c r="A59" s="3" t="s">
        <v>16</v>
      </c>
      <c r="B59" s="3" t="s">
        <v>861</v>
      </c>
      <c r="C59" s="3" t="s">
        <v>862</v>
      </c>
      <c r="D59" s="3" t="s">
        <v>869</v>
      </c>
      <c r="E59" t="s">
        <v>870</v>
      </c>
      <c r="F59" t="s">
        <v>757</v>
      </c>
      <c r="G59" t="s">
        <v>512</v>
      </c>
    </row>
    <row r="60" spans="1:7" ht="11.25" customHeight="1">
      <c r="A60" s="3" t="s">
        <v>16</v>
      </c>
      <c r="B60" s="3" t="s">
        <v>861</v>
      </c>
      <c r="C60" s="3" t="s">
        <v>862</v>
      </c>
      <c r="D60" s="3" t="s">
        <v>871</v>
      </c>
      <c r="E60" t="s">
        <v>872</v>
      </c>
      <c r="F60" t="s">
        <v>757</v>
      </c>
      <c r="G60" t="s">
        <v>514</v>
      </c>
    </row>
    <row r="61" spans="1:7" ht="11.25" customHeight="1">
      <c r="A61" s="3" t="s">
        <v>16</v>
      </c>
      <c r="B61" s="3" t="s">
        <v>861</v>
      </c>
      <c r="C61" s="3" t="s">
        <v>862</v>
      </c>
      <c r="D61" s="3" t="s">
        <v>873</v>
      </c>
      <c r="E61" t="s">
        <v>874</v>
      </c>
      <c r="F61" t="s">
        <v>757</v>
      </c>
      <c r="G61" t="s">
        <v>875</v>
      </c>
    </row>
    <row r="62" spans="1:7" ht="11.25" customHeight="1">
      <c r="A62" s="3" t="s">
        <v>16</v>
      </c>
      <c r="B62" s="3" t="s">
        <v>861</v>
      </c>
      <c r="C62" s="3" t="s">
        <v>862</v>
      </c>
      <c r="D62" s="3" t="s">
        <v>876</v>
      </c>
      <c r="E62" t="s">
        <v>877</v>
      </c>
      <c r="F62" t="s">
        <v>757</v>
      </c>
      <c r="G62" t="s">
        <v>878</v>
      </c>
    </row>
    <row r="63" spans="1:7" ht="11.25" customHeight="1">
      <c r="A63" s="3" t="s">
        <v>16</v>
      </c>
      <c r="B63" s="3" t="s">
        <v>861</v>
      </c>
      <c r="C63" s="3" t="s">
        <v>862</v>
      </c>
      <c r="D63" s="3" t="s">
        <v>879</v>
      </c>
      <c r="E63" t="s">
        <v>880</v>
      </c>
      <c r="F63" t="s">
        <v>757</v>
      </c>
      <c r="G63" t="s">
        <v>881</v>
      </c>
    </row>
    <row r="64" spans="1:7" ht="11.25" customHeight="1">
      <c r="A64" s="3" t="s">
        <v>16</v>
      </c>
      <c r="B64" s="3" t="s">
        <v>882</v>
      </c>
      <c r="C64" s="3" t="s">
        <v>883</v>
      </c>
      <c r="D64" s="3" t="s">
        <v>884</v>
      </c>
      <c r="E64" t="s">
        <v>885</v>
      </c>
      <c r="F64" t="s">
        <v>757</v>
      </c>
      <c r="G64" t="s">
        <v>886</v>
      </c>
    </row>
    <row r="65" spans="1:7" ht="11.25" customHeight="1">
      <c r="A65" s="3" t="s">
        <v>16</v>
      </c>
      <c r="B65" s="3" t="s">
        <v>882</v>
      </c>
      <c r="C65" s="3" t="s">
        <v>883</v>
      </c>
      <c r="D65" s="3" t="s">
        <v>887</v>
      </c>
      <c r="E65" t="s">
        <v>888</v>
      </c>
      <c r="F65" t="s">
        <v>757</v>
      </c>
      <c r="G65" t="s">
        <v>889</v>
      </c>
    </row>
    <row r="66" spans="1:7" ht="11.25" customHeight="1">
      <c r="A66" s="3" t="s">
        <v>16</v>
      </c>
      <c r="B66" s="3" t="s">
        <v>882</v>
      </c>
      <c r="C66" s="3" t="s">
        <v>883</v>
      </c>
      <c r="D66" s="3" t="s">
        <v>890</v>
      </c>
      <c r="E66" t="s">
        <v>891</v>
      </c>
      <c r="F66" t="s">
        <v>757</v>
      </c>
      <c r="G66" t="s">
        <v>892</v>
      </c>
    </row>
    <row r="67" spans="1:7" ht="11.25" customHeight="1">
      <c r="A67" s="3" t="s">
        <v>16</v>
      </c>
      <c r="B67" s="3" t="s">
        <v>882</v>
      </c>
      <c r="C67" s="3" t="s">
        <v>883</v>
      </c>
      <c r="D67" s="3" t="s">
        <v>882</v>
      </c>
      <c r="E67" t="s">
        <v>883</v>
      </c>
      <c r="F67" t="s">
        <v>582</v>
      </c>
      <c r="G67" t="s">
        <v>893</v>
      </c>
    </row>
    <row r="68" spans="1:7" ht="11.25" customHeight="1">
      <c r="A68" s="3" t="s">
        <v>16</v>
      </c>
      <c r="B68" s="3" t="s">
        <v>882</v>
      </c>
      <c r="C68" s="3" t="s">
        <v>883</v>
      </c>
      <c r="D68" s="3" t="s">
        <v>894</v>
      </c>
      <c r="E68" t="s">
        <v>895</v>
      </c>
      <c r="F68" t="s">
        <v>791</v>
      </c>
      <c r="G68" t="s">
        <v>896</v>
      </c>
    </row>
    <row r="69" spans="1:7" ht="11.25" customHeight="1">
      <c r="A69" s="3" t="s">
        <v>16</v>
      </c>
      <c r="B69" s="3" t="s">
        <v>882</v>
      </c>
      <c r="C69" s="3" t="s">
        <v>883</v>
      </c>
      <c r="D69" s="3" t="s">
        <v>897</v>
      </c>
      <c r="E69" t="s">
        <v>898</v>
      </c>
      <c r="F69" t="s">
        <v>757</v>
      </c>
      <c r="G69" t="s">
        <v>899</v>
      </c>
    </row>
    <row r="70" spans="1:7" ht="11.25" customHeight="1">
      <c r="A70" s="3" t="s">
        <v>16</v>
      </c>
      <c r="B70" s="3" t="s">
        <v>882</v>
      </c>
      <c r="C70" s="3" t="s">
        <v>883</v>
      </c>
      <c r="D70" s="3" t="s">
        <v>900</v>
      </c>
      <c r="E70" t="s">
        <v>901</v>
      </c>
      <c r="F70" t="s">
        <v>757</v>
      </c>
      <c r="G70" t="s">
        <v>902</v>
      </c>
    </row>
    <row r="71" spans="1:7" ht="11.25" customHeight="1">
      <c r="A71" s="3" t="s">
        <v>16</v>
      </c>
      <c r="B71" s="3" t="s">
        <v>882</v>
      </c>
      <c r="C71" s="3" t="s">
        <v>883</v>
      </c>
      <c r="D71" s="3" t="s">
        <v>903</v>
      </c>
      <c r="E71" t="s">
        <v>904</v>
      </c>
      <c r="F71" t="s">
        <v>757</v>
      </c>
      <c r="G71" t="s">
        <v>905</v>
      </c>
    </row>
    <row r="72" spans="1:7" ht="11.25" customHeight="1">
      <c r="A72" s="3" t="s">
        <v>16</v>
      </c>
      <c r="B72" s="3" t="s">
        <v>882</v>
      </c>
      <c r="C72" s="3" t="s">
        <v>883</v>
      </c>
      <c r="D72" s="3" t="s">
        <v>906</v>
      </c>
      <c r="E72" t="s">
        <v>907</v>
      </c>
      <c r="F72" t="s">
        <v>757</v>
      </c>
      <c r="G72" t="s">
        <v>908</v>
      </c>
    </row>
    <row r="73" spans="1:7" ht="11.25" customHeight="1">
      <c r="A73" s="3" t="s">
        <v>16</v>
      </c>
      <c r="B73" s="3" t="s">
        <v>882</v>
      </c>
      <c r="C73" s="3" t="s">
        <v>883</v>
      </c>
      <c r="D73" s="3" t="s">
        <v>909</v>
      </c>
      <c r="E73" t="s">
        <v>910</v>
      </c>
      <c r="F73" t="s">
        <v>757</v>
      </c>
      <c r="G73" t="s">
        <v>911</v>
      </c>
    </row>
    <row r="74" spans="1:7" ht="11.25" customHeight="1">
      <c r="A74" s="3" t="s">
        <v>16</v>
      </c>
      <c r="B74" s="3" t="s">
        <v>882</v>
      </c>
      <c r="C74" s="3" t="s">
        <v>883</v>
      </c>
      <c r="D74" s="3" t="s">
        <v>912</v>
      </c>
      <c r="E74" t="s">
        <v>913</v>
      </c>
      <c r="F74" t="s">
        <v>757</v>
      </c>
      <c r="G74" t="s">
        <v>914</v>
      </c>
    </row>
    <row r="75" spans="1:7" ht="11.25" customHeight="1">
      <c r="A75" s="3" t="s">
        <v>16</v>
      </c>
      <c r="B75" s="3" t="s">
        <v>882</v>
      </c>
      <c r="C75" s="3" t="s">
        <v>883</v>
      </c>
      <c r="D75" s="3" t="s">
        <v>915</v>
      </c>
      <c r="E75" t="s">
        <v>916</v>
      </c>
      <c r="F75" t="s">
        <v>757</v>
      </c>
      <c r="G75" t="s">
        <v>917</v>
      </c>
    </row>
    <row r="76" spans="1:7" ht="11.25" customHeight="1">
      <c r="A76" s="3" t="s">
        <v>16</v>
      </c>
      <c r="B76" s="3" t="s">
        <v>918</v>
      </c>
      <c r="C76" s="3" t="s">
        <v>919</v>
      </c>
      <c r="D76" s="3" t="s">
        <v>920</v>
      </c>
      <c r="E76" t="s">
        <v>921</v>
      </c>
      <c r="F76" t="s">
        <v>757</v>
      </c>
      <c r="G76" t="s">
        <v>922</v>
      </c>
    </row>
    <row r="77" spans="1:7" ht="11.25" customHeight="1">
      <c r="A77" s="3" t="s">
        <v>16</v>
      </c>
      <c r="B77" s="3" t="s">
        <v>918</v>
      </c>
      <c r="C77" s="3" t="s">
        <v>919</v>
      </c>
      <c r="D77" s="3" t="s">
        <v>923</v>
      </c>
      <c r="E77" t="s">
        <v>924</v>
      </c>
      <c r="F77" t="s">
        <v>757</v>
      </c>
      <c r="G77" t="s">
        <v>925</v>
      </c>
    </row>
    <row r="78" spans="1:7" ht="11.25" customHeight="1">
      <c r="A78" s="3" t="s">
        <v>16</v>
      </c>
      <c r="B78" s="3" t="s">
        <v>918</v>
      </c>
      <c r="C78" s="3" t="s">
        <v>919</v>
      </c>
      <c r="D78" s="3" t="s">
        <v>918</v>
      </c>
      <c r="E78" t="s">
        <v>919</v>
      </c>
      <c r="F78" t="s">
        <v>582</v>
      </c>
      <c r="G78" t="s">
        <v>926</v>
      </c>
    </row>
    <row r="79" spans="1:7" ht="11.25" customHeight="1">
      <c r="A79" s="3" t="s">
        <v>16</v>
      </c>
      <c r="B79" s="3" t="s">
        <v>918</v>
      </c>
      <c r="C79" s="3" t="s">
        <v>919</v>
      </c>
      <c r="D79" s="3" t="s">
        <v>927</v>
      </c>
      <c r="E79" t="s">
        <v>928</v>
      </c>
      <c r="F79" t="s">
        <v>757</v>
      </c>
      <c r="G79" t="s">
        <v>929</v>
      </c>
    </row>
    <row r="80" spans="1:7" ht="11.25" customHeight="1">
      <c r="A80" s="3" t="s">
        <v>16</v>
      </c>
      <c r="B80" s="3" t="s">
        <v>918</v>
      </c>
      <c r="C80" s="3" t="s">
        <v>919</v>
      </c>
      <c r="D80" s="3" t="s">
        <v>930</v>
      </c>
      <c r="E80" t="s">
        <v>931</v>
      </c>
      <c r="F80" t="s">
        <v>757</v>
      </c>
      <c r="G80" t="s">
        <v>932</v>
      </c>
    </row>
    <row r="81" spans="1:7" ht="11.25" customHeight="1">
      <c r="A81" s="3" t="s">
        <v>16</v>
      </c>
      <c r="B81" s="3" t="s">
        <v>918</v>
      </c>
      <c r="C81" s="3" t="s">
        <v>919</v>
      </c>
      <c r="D81" s="3" t="s">
        <v>933</v>
      </c>
      <c r="E81" t="s">
        <v>934</v>
      </c>
      <c r="F81" t="s">
        <v>757</v>
      </c>
      <c r="G81" t="s">
        <v>935</v>
      </c>
    </row>
    <row r="82" spans="1:7" ht="11.25" customHeight="1">
      <c r="A82" s="3" t="s">
        <v>16</v>
      </c>
      <c r="B82" s="3" t="s">
        <v>918</v>
      </c>
      <c r="C82" s="3" t="s">
        <v>919</v>
      </c>
      <c r="D82" s="3" t="s">
        <v>936</v>
      </c>
      <c r="E82" t="s">
        <v>937</v>
      </c>
      <c r="F82" t="s">
        <v>757</v>
      </c>
      <c r="G82" t="s">
        <v>938</v>
      </c>
    </row>
    <row r="83" spans="1:7" ht="11.25" customHeight="1">
      <c r="A83" s="3" t="s">
        <v>16</v>
      </c>
      <c r="B83" s="3" t="s">
        <v>918</v>
      </c>
      <c r="C83" s="3" t="s">
        <v>919</v>
      </c>
      <c r="D83" s="3" t="s">
        <v>939</v>
      </c>
      <c r="E83" t="s">
        <v>940</v>
      </c>
      <c r="F83" t="s">
        <v>757</v>
      </c>
      <c r="G83" t="s">
        <v>941</v>
      </c>
    </row>
    <row r="84" spans="1:7" ht="11.25" customHeight="1">
      <c r="A84" s="3" t="s">
        <v>16</v>
      </c>
      <c r="B84" s="3" t="s">
        <v>942</v>
      </c>
      <c r="C84" s="3" t="s">
        <v>943</v>
      </c>
      <c r="D84" s="3" t="s">
        <v>944</v>
      </c>
      <c r="E84" t="s">
        <v>945</v>
      </c>
      <c r="F84" t="s">
        <v>757</v>
      </c>
      <c r="G84" t="s">
        <v>946</v>
      </c>
    </row>
    <row r="85" spans="1:7" ht="11.25" customHeight="1">
      <c r="A85" s="3" t="s">
        <v>16</v>
      </c>
      <c r="B85" s="3" t="s">
        <v>942</v>
      </c>
      <c r="C85" s="3" t="s">
        <v>943</v>
      </c>
      <c r="D85" s="3" t="s">
        <v>947</v>
      </c>
      <c r="E85" t="s">
        <v>948</v>
      </c>
      <c r="F85" t="s">
        <v>757</v>
      </c>
      <c r="G85" t="s">
        <v>949</v>
      </c>
    </row>
    <row r="86" spans="1:7" ht="11.25" customHeight="1">
      <c r="A86" s="3" t="s">
        <v>16</v>
      </c>
      <c r="B86" s="3" t="s">
        <v>942</v>
      </c>
      <c r="C86" s="3" t="s">
        <v>943</v>
      </c>
      <c r="D86" s="3" t="s">
        <v>927</v>
      </c>
      <c r="E86" t="s">
        <v>950</v>
      </c>
      <c r="F86" t="s">
        <v>757</v>
      </c>
      <c r="G86" t="s">
        <v>951</v>
      </c>
    </row>
    <row r="87" spans="1:7" ht="11.25" customHeight="1">
      <c r="A87" s="3" t="s">
        <v>16</v>
      </c>
      <c r="B87" s="3" t="s">
        <v>942</v>
      </c>
      <c r="C87" s="3" t="s">
        <v>943</v>
      </c>
      <c r="D87" s="3" t="s">
        <v>952</v>
      </c>
      <c r="E87" t="s">
        <v>953</v>
      </c>
      <c r="F87" t="s">
        <v>757</v>
      </c>
      <c r="G87" t="s">
        <v>954</v>
      </c>
    </row>
    <row r="88" spans="1:7" ht="11.25" customHeight="1">
      <c r="A88" s="3" t="s">
        <v>16</v>
      </c>
      <c r="B88" s="3" t="s">
        <v>942</v>
      </c>
      <c r="C88" s="3" t="s">
        <v>943</v>
      </c>
      <c r="D88" s="3" t="s">
        <v>955</v>
      </c>
      <c r="E88" t="s">
        <v>956</v>
      </c>
      <c r="F88" t="s">
        <v>791</v>
      </c>
      <c r="G88" t="s">
        <v>957</v>
      </c>
    </row>
    <row r="89" spans="1:7" ht="11.25" customHeight="1">
      <c r="A89" s="3" t="s">
        <v>16</v>
      </c>
      <c r="B89" s="3" t="s">
        <v>942</v>
      </c>
      <c r="C89" s="3" t="s">
        <v>943</v>
      </c>
      <c r="D89" s="3" t="s">
        <v>942</v>
      </c>
      <c r="E89" t="s">
        <v>943</v>
      </c>
      <c r="F89" t="s">
        <v>582</v>
      </c>
      <c r="G89" t="s">
        <v>958</v>
      </c>
    </row>
    <row r="90" spans="1:7" ht="11.25" customHeight="1">
      <c r="A90" s="3" t="s">
        <v>16</v>
      </c>
      <c r="B90" s="3" t="s">
        <v>942</v>
      </c>
      <c r="C90" s="3" t="s">
        <v>943</v>
      </c>
      <c r="D90" s="3" t="s">
        <v>959</v>
      </c>
      <c r="E90" t="s">
        <v>960</v>
      </c>
      <c r="F90" t="s">
        <v>757</v>
      </c>
      <c r="G90" t="s">
        <v>961</v>
      </c>
    </row>
    <row r="91" spans="1:7" ht="11.25" customHeight="1">
      <c r="A91" s="3" t="s">
        <v>16</v>
      </c>
      <c r="B91" s="3" t="s">
        <v>942</v>
      </c>
      <c r="C91" s="3" t="s">
        <v>943</v>
      </c>
      <c r="D91" s="3" t="s">
        <v>962</v>
      </c>
      <c r="E91" t="s">
        <v>963</v>
      </c>
      <c r="F91" t="s">
        <v>757</v>
      </c>
      <c r="G91" t="s">
        <v>964</v>
      </c>
    </row>
    <row r="92" spans="1:7" ht="11.25" customHeight="1">
      <c r="A92" s="3" t="s">
        <v>16</v>
      </c>
      <c r="B92" s="3" t="s">
        <v>942</v>
      </c>
      <c r="C92" s="3" t="s">
        <v>943</v>
      </c>
      <c r="D92" s="3" t="s">
        <v>965</v>
      </c>
      <c r="E92" t="s">
        <v>966</v>
      </c>
      <c r="F92" t="s">
        <v>757</v>
      </c>
      <c r="G92" t="s">
        <v>967</v>
      </c>
    </row>
    <row r="93" spans="1:7" ht="11.25" customHeight="1">
      <c r="A93" s="3" t="s">
        <v>16</v>
      </c>
      <c r="B93" s="3" t="s">
        <v>942</v>
      </c>
      <c r="C93" s="3" t="s">
        <v>943</v>
      </c>
      <c r="D93" s="3" t="s">
        <v>968</v>
      </c>
      <c r="E93" t="s">
        <v>969</v>
      </c>
      <c r="F93" t="s">
        <v>757</v>
      </c>
      <c r="G93" t="s">
        <v>970</v>
      </c>
    </row>
    <row r="94" spans="1:7" ht="11.25" customHeight="1">
      <c r="A94" s="3" t="s">
        <v>16</v>
      </c>
      <c r="B94" s="3" t="s">
        <v>942</v>
      </c>
      <c r="C94" s="3" t="s">
        <v>943</v>
      </c>
      <c r="D94" s="3" t="s">
        <v>971</v>
      </c>
      <c r="E94" t="s">
        <v>972</v>
      </c>
      <c r="F94" t="s">
        <v>757</v>
      </c>
      <c r="G94" t="s">
        <v>973</v>
      </c>
    </row>
    <row r="95" spans="1:7" ht="11.25" customHeight="1">
      <c r="A95" s="3" t="s">
        <v>16</v>
      </c>
      <c r="B95" s="3" t="s">
        <v>974</v>
      </c>
      <c r="C95" s="3" t="s">
        <v>975</v>
      </c>
      <c r="D95" s="3" t="s">
        <v>976</v>
      </c>
      <c r="E95" t="s">
        <v>977</v>
      </c>
      <c r="F95" t="s">
        <v>757</v>
      </c>
      <c r="G95" t="s">
        <v>978</v>
      </c>
    </row>
    <row r="96" spans="1:7" ht="11.25" customHeight="1">
      <c r="A96" s="3" t="s">
        <v>16</v>
      </c>
      <c r="B96" s="3" t="s">
        <v>974</v>
      </c>
      <c r="C96" s="3" t="s">
        <v>975</v>
      </c>
      <c r="D96" s="3" t="s">
        <v>974</v>
      </c>
      <c r="E96" t="s">
        <v>975</v>
      </c>
      <c r="F96" t="s">
        <v>582</v>
      </c>
      <c r="G96" t="s">
        <v>979</v>
      </c>
    </row>
    <row r="97" spans="1:7" ht="11.25" customHeight="1">
      <c r="A97" s="3" t="s">
        <v>16</v>
      </c>
      <c r="B97" s="3" t="s">
        <v>974</v>
      </c>
      <c r="C97" s="3" t="s">
        <v>975</v>
      </c>
      <c r="D97" s="3" t="s">
        <v>980</v>
      </c>
      <c r="E97" t="s">
        <v>981</v>
      </c>
      <c r="F97" t="s">
        <v>757</v>
      </c>
      <c r="G97" t="s">
        <v>982</v>
      </c>
    </row>
    <row r="98" spans="1:7" ht="11.25" customHeight="1">
      <c r="A98" s="3" t="s">
        <v>16</v>
      </c>
      <c r="B98" s="3" t="s">
        <v>974</v>
      </c>
      <c r="C98" s="3" t="s">
        <v>975</v>
      </c>
      <c r="D98" s="3" t="s">
        <v>983</v>
      </c>
      <c r="E98" t="s">
        <v>984</v>
      </c>
      <c r="F98" t="s">
        <v>757</v>
      </c>
      <c r="G98" t="s">
        <v>985</v>
      </c>
    </row>
    <row r="99" spans="1:7" ht="11.25" customHeight="1">
      <c r="A99" s="3" t="s">
        <v>16</v>
      </c>
      <c r="B99" s="3" t="s">
        <v>974</v>
      </c>
      <c r="C99" s="3" t="s">
        <v>975</v>
      </c>
      <c r="D99" s="3" t="s">
        <v>986</v>
      </c>
      <c r="E99" t="s">
        <v>987</v>
      </c>
      <c r="F99" t="s">
        <v>757</v>
      </c>
      <c r="G99" t="s">
        <v>988</v>
      </c>
    </row>
    <row r="100" spans="1:7" ht="11.25" customHeight="1">
      <c r="A100" s="3" t="s">
        <v>16</v>
      </c>
      <c r="B100" s="3" t="s">
        <v>974</v>
      </c>
      <c r="C100" s="3" t="s">
        <v>975</v>
      </c>
      <c r="D100" s="3" t="s">
        <v>989</v>
      </c>
      <c r="E100" t="s">
        <v>990</v>
      </c>
      <c r="F100" t="s">
        <v>757</v>
      </c>
      <c r="G100" t="s">
        <v>991</v>
      </c>
    </row>
    <row r="101" spans="1:7" ht="11.25" customHeight="1">
      <c r="A101" s="3" t="s">
        <v>16</v>
      </c>
      <c r="B101" s="3" t="s">
        <v>974</v>
      </c>
      <c r="C101" s="3" t="s">
        <v>975</v>
      </c>
      <c r="D101" s="3" t="s">
        <v>992</v>
      </c>
      <c r="E101" t="s">
        <v>993</v>
      </c>
      <c r="F101" t="s">
        <v>757</v>
      </c>
      <c r="G101" t="s">
        <v>994</v>
      </c>
    </row>
    <row r="102" spans="1:7" ht="11.25" customHeight="1">
      <c r="A102" s="3" t="s">
        <v>16</v>
      </c>
      <c r="B102" s="3" t="s">
        <v>974</v>
      </c>
      <c r="C102" s="3" t="s">
        <v>975</v>
      </c>
      <c r="D102" s="3" t="s">
        <v>995</v>
      </c>
      <c r="E102" t="s">
        <v>996</v>
      </c>
      <c r="F102" t="s">
        <v>757</v>
      </c>
      <c r="G102" t="s">
        <v>997</v>
      </c>
    </row>
    <row r="103" spans="1:7" ht="11.25" customHeight="1">
      <c r="A103" s="3" t="s">
        <v>16</v>
      </c>
      <c r="B103" s="3" t="s">
        <v>998</v>
      </c>
      <c r="C103" s="3" t="s">
        <v>999</v>
      </c>
      <c r="D103" s="3" t="s">
        <v>998</v>
      </c>
      <c r="E103" t="s">
        <v>999</v>
      </c>
      <c r="F103" t="s">
        <v>582</v>
      </c>
      <c r="G103" t="s">
        <v>1000</v>
      </c>
    </row>
    <row r="104" spans="1:7" ht="11.25" customHeight="1">
      <c r="A104" s="3" t="s">
        <v>16</v>
      </c>
      <c r="B104" s="3" t="s">
        <v>998</v>
      </c>
      <c r="C104" s="3" t="s">
        <v>999</v>
      </c>
      <c r="D104" s="3" t="s">
        <v>1001</v>
      </c>
      <c r="E104" t="s">
        <v>1002</v>
      </c>
      <c r="F104" t="s">
        <v>757</v>
      </c>
      <c r="G104" t="s">
        <v>1003</v>
      </c>
    </row>
    <row r="105" spans="1:7" ht="11.25" customHeight="1">
      <c r="A105" s="3" t="s">
        <v>16</v>
      </c>
      <c r="B105" s="3" t="s">
        <v>998</v>
      </c>
      <c r="C105" s="3" t="s">
        <v>999</v>
      </c>
      <c r="D105" s="3" t="s">
        <v>1004</v>
      </c>
      <c r="E105" t="s">
        <v>1005</v>
      </c>
      <c r="F105" t="s">
        <v>757</v>
      </c>
      <c r="G105" t="s">
        <v>1006</v>
      </c>
    </row>
    <row r="106" spans="1:7" ht="11.25" customHeight="1">
      <c r="A106" s="3" t="s">
        <v>16</v>
      </c>
      <c r="B106" s="3" t="s">
        <v>998</v>
      </c>
      <c r="C106" s="3" t="s">
        <v>999</v>
      </c>
      <c r="D106" s="3" t="s">
        <v>1007</v>
      </c>
      <c r="E106" t="s">
        <v>1008</v>
      </c>
      <c r="F106" t="s">
        <v>757</v>
      </c>
      <c r="G106" t="s">
        <v>1009</v>
      </c>
    </row>
    <row r="107" spans="1:7" ht="11.25" customHeight="1">
      <c r="A107" s="3" t="s">
        <v>16</v>
      </c>
      <c r="B107" s="3" t="s">
        <v>998</v>
      </c>
      <c r="C107" s="3" t="s">
        <v>999</v>
      </c>
      <c r="D107" s="3" t="s">
        <v>1010</v>
      </c>
      <c r="E107" t="s">
        <v>1011</v>
      </c>
      <c r="F107" t="s">
        <v>757</v>
      </c>
      <c r="G107" t="s">
        <v>1012</v>
      </c>
    </row>
    <row r="108" spans="1:7" ht="11.25" customHeight="1">
      <c r="A108" s="3" t="s">
        <v>16</v>
      </c>
      <c r="B108" s="3" t="s">
        <v>998</v>
      </c>
      <c r="C108" s="3" t="s">
        <v>999</v>
      </c>
      <c r="D108" s="3" t="s">
        <v>879</v>
      </c>
      <c r="E108" t="s">
        <v>1013</v>
      </c>
      <c r="F108" t="s">
        <v>757</v>
      </c>
      <c r="G108" t="s">
        <v>1014</v>
      </c>
    </row>
    <row r="109" spans="1:7" ht="11.25" customHeight="1">
      <c r="A109" s="3" t="s">
        <v>16</v>
      </c>
      <c r="B109" s="3" t="s">
        <v>1015</v>
      </c>
      <c r="C109" s="3" t="s">
        <v>1016</v>
      </c>
      <c r="D109" s="3" t="s">
        <v>1017</v>
      </c>
      <c r="E109" t="s">
        <v>1018</v>
      </c>
      <c r="F109" t="s">
        <v>757</v>
      </c>
      <c r="G109" t="s">
        <v>1019</v>
      </c>
    </row>
    <row r="110" spans="1:7" ht="11.25" customHeight="1">
      <c r="A110" s="3" t="s">
        <v>16</v>
      </c>
      <c r="B110" s="3" t="s">
        <v>1015</v>
      </c>
      <c r="C110" s="3" t="s">
        <v>1016</v>
      </c>
      <c r="D110" s="3" t="s">
        <v>1020</v>
      </c>
      <c r="E110" t="s">
        <v>1021</v>
      </c>
      <c r="F110" t="s">
        <v>757</v>
      </c>
      <c r="G110" t="s">
        <v>1022</v>
      </c>
    </row>
    <row r="111" spans="1:7" ht="11.25" customHeight="1">
      <c r="A111" s="3" t="s">
        <v>16</v>
      </c>
      <c r="B111" s="3" t="s">
        <v>1015</v>
      </c>
      <c r="C111" s="3" t="s">
        <v>1016</v>
      </c>
      <c r="D111" s="3" t="s">
        <v>1023</v>
      </c>
      <c r="E111" t="s">
        <v>1024</v>
      </c>
      <c r="F111" t="s">
        <v>757</v>
      </c>
      <c r="G111" t="s">
        <v>1025</v>
      </c>
    </row>
    <row r="112" spans="1:7" ht="11.25" customHeight="1">
      <c r="A112" s="3" t="s">
        <v>16</v>
      </c>
      <c r="B112" s="3" t="s">
        <v>1015</v>
      </c>
      <c r="C112" s="3" t="s">
        <v>1016</v>
      </c>
      <c r="D112" s="3" t="s">
        <v>1026</v>
      </c>
      <c r="E112" t="s">
        <v>1027</v>
      </c>
      <c r="F112" t="s">
        <v>791</v>
      </c>
      <c r="G112" t="s">
        <v>1028</v>
      </c>
    </row>
    <row r="113" spans="1:7" ht="11.25" customHeight="1">
      <c r="A113" s="3" t="s">
        <v>16</v>
      </c>
      <c r="B113" s="3" t="s">
        <v>1015</v>
      </c>
      <c r="C113" s="3" t="s">
        <v>1016</v>
      </c>
      <c r="D113" s="3" t="s">
        <v>1029</v>
      </c>
      <c r="E113" t="s">
        <v>1030</v>
      </c>
      <c r="F113" t="s">
        <v>757</v>
      </c>
      <c r="G113" t="s">
        <v>1031</v>
      </c>
    </row>
    <row r="114" spans="1:7" ht="11.25" customHeight="1">
      <c r="A114" s="3" t="s">
        <v>16</v>
      </c>
      <c r="B114" s="3" t="s">
        <v>1015</v>
      </c>
      <c r="C114" s="3" t="s">
        <v>1016</v>
      </c>
      <c r="D114" s="3" t="s">
        <v>1032</v>
      </c>
      <c r="E114" t="s">
        <v>1033</v>
      </c>
      <c r="F114" t="s">
        <v>757</v>
      </c>
      <c r="G114" t="s">
        <v>1034</v>
      </c>
    </row>
    <row r="115" spans="1:7" ht="11.25" customHeight="1">
      <c r="A115" s="3" t="s">
        <v>16</v>
      </c>
      <c r="B115" s="3" t="s">
        <v>1015</v>
      </c>
      <c r="C115" s="3" t="s">
        <v>1016</v>
      </c>
      <c r="D115" s="3" t="s">
        <v>1035</v>
      </c>
      <c r="E115" t="s">
        <v>1036</v>
      </c>
      <c r="F115" t="s">
        <v>757</v>
      </c>
      <c r="G115" t="s">
        <v>1037</v>
      </c>
    </row>
    <row r="116" spans="1:7" ht="11.25" customHeight="1">
      <c r="A116" s="3" t="s">
        <v>16</v>
      </c>
      <c r="B116" s="3" t="s">
        <v>1015</v>
      </c>
      <c r="C116" s="3" t="s">
        <v>1016</v>
      </c>
      <c r="D116" s="3" t="s">
        <v>933</v>
      </c>
      <c r="E116" t="s">
        <v>1038</v>
      </c>
      <c r="F116" t="s">
        <v>757</v>
      </c>
      <c r="G116" t="s">
        <v>1039</v>
      </c>
    </row>
    <row r="117" spans="1:7" ht="11.25" customHeight="1">
      <c r="A117" s="3" t="s">
        <v>16</v>
      </c>
      <c r="B117" s="3" t="s">
        <v>1015</v>
      </c>
      <c r="C117" s="3" t="s">
        <v>1016</v>
      </c>
      <c r="D117" s="3" t="s">
        <v>1040</v>
      </c>
      <c r="E117" t="s">
        <v>1041</v>
      </c>
      <c r="F117" t="s">
        <v>757</v>
      </c>
      <c r="G117" t="s">
        <v>1042</v>
      </c>
    </row>
    <row r="118" spans="1:7" ht="11.25" customHeight="1">
      <c r="A118" s="3" t="s">
        <v>16</v>
      </c>
      <c r="B118" s="3" t="s">
        <v>1015</v>
      </c>
      <c r="C118" s="3" t="s">
        <v>1016</v>
      </c>
      <c r="D118" s="3" t="s">
        <v>1015</v>
      </c>
      <c r="E118" t="s">
        <v>1016</v>
      </c>
      <c r="F118" t="s">
        <v>582</v>
      </c>
      <c r="G118" t="s">
        <v>1043</v>
      </c>
    </row>
    <row r="119" spans="1:7" ht="11.25" customHeight="1">
      <c r="A119" s="3" t="s">
        <v>16</v>
      </c>
      <c r="B119" s="3" t="s">
        <v>1015</v>
      </c>
      <c r="C119" s="3" t="s">
        <v>1016</v>
      </c>
      <c r="D119" s="3" t="s">
        <v>1044</v>
      </c>
      <c r="E119" t="s">
        <v>1045</v>
      </c>
      <c r="F119" t="s">
        <v>757</v>
      </c>
      <c r="G119" t="s">
        <v>1046</v>
      </c>
    </row>
    <row r="120" spans="1:7" ht="11.25" customHeight="1">
      <c r="A120" s="3" t="s">
        <v>16</v>
      </c>
      <c r="B120" s="3" t="s">
        <v>1015</v>
      </c>
      <c r="C120" s="3" t="s">
        <v>1016</v>
      </c>
      <c r="D120" s="3" t="s">
        <v>1047</v>
      </c>
      <c r="E120" t="s">
        <v>1048</v>
      </c>
      <c r="F120" t="s">
        <v>757</v>
      </c>
      <c r="G120" t="s">
        <v>1049</v>
      </c>
    </row>
    <row r="121" spans="1:7" ht="11.25" customHeight="1">
      <c r="A121" s="3" t="s">
        <v>16</v>
      </c>
      <c r="B121" s="3" t="s">
        <v>1015</v>
      </c>
      <c r="C121" s="3" t="s">
        <v>1016</v>
      </c>
      <c r="D121" s="3" t="s">
        <v>1050</v>
      </c>
      <c r="E121" t="s">
        <v>1051</v>
      </c>
      <c r="F121" t="s">
        <v>757</v>
      </c>
      <c r="G121" t="s">
        <v>1052</v>
      </c>
    </row>
    <row r="122" spans="1:7" ht="11.25" customHeight="1">
      <c r="A122" s="3" t="s">
        <v>16</v>
      </c>
      <c r="B122" s="3" t="s">
        <v>1015</v>
      </c>
      <c r="C122" s="3" t="s">
        <v>1016</v>
      </c>
      <c r="D122" s="3" t="s">
        <v>1053</v>
      </c>
      <c r="E122" t="s">
        <v>1054</v>
      </c>
      <c r="F122" t="s">
        <v>757</v>
      </c>
      <c r="G122" t="s">
        <v>1055</v>
      </c>
    </row>
    <row r="123" spans="1:7" ht="11.25" customHeight="1">
      <c r="A123" s="3" t="s">
        <v>16</v>
      </c>
      <c r="B123" s="3" t="s">
        <v>1056</v>
      </c>
      <c r="C123" s="3" t="s">
        <v>1057</v>
      </c>
      <c r="D123" s="3" t="s">
        <v>1058</v>
      </c>
      <c r="E123" t="s">
        <v>1059</v>
      </c>
      <c r="F123" t="s">
        <v>757</v>
      </c>
      <c r="G123" t="s">
        <v>1060</v>
      </c>
    </row>
    <row r="124" spans="1:7" ht="11.25" customHeight="1">
      <c r="A124" s="3" t="s">
        <v>16</v>
      </c>
      <c r="B124" s="3" t="s">
        <v>1056</v>
      </c>
      <c r="C124" s="3" t="s">
        <v>1057</v>
      </c>
      <c r="D124" s="3" t="s">
        <v>1061</v>
      </c>
      <c r="E124" t="s">
        <v>1062</v>
      </c>
      <c r="F124" t="s">
        <v>757</v>
      </c>
      <c r="G124" t="s">
        <v>1063</v>
      </c>
    </row>
    <row r="125" spans="1:7" ht="11.25" customHeight="1">
      <c r="A125" s="3" t="s">
        <v>16</v>
      </c>
      <c r="B125" s="3" t="s">
        <v>1056</v>
      </c>
      <c r="C125" s="3" t="s">
        <v>1057</v>
      </c>
      <c r="D125" s="3" t="s">
        <v>1064</v>
      </c>
      <c r="E125" t="s">
        <v>1065</v>
      </c>
      <c r="F125" t="s">
        <v>757</v>
      </c>
      <c r="G125" t="s">
        <v>1066</v>
      </c>
    </row>
    <row r="126" spans="1:7" ht="11.25" customHeight="1">
      <c r="A126" s="3" t="s">
        <v>16</v>
      </c>
      <c r="B126" s="3" t="s">
        <v>1056</v>
      </c>
      <c r="C126" s="3" t="s">
        <v>1057</v>
      </c>
      <c r="D126" s="3" t="s">
        <v>1067</v>
      </c>
      <c r="E126" t="s">
        <v>1068</v>
      </c>
      <c r="F126" t="s">
        <v>757</v>
      </c>
      <c r="G126" t="s">
        <v>1069</v>
      </c>
    </row>
    <row r="127" spans="1:7" ht="11.25" customHeight="1">
      <c r="A127" s="3" t="s">
        <v>16</v>
      </c>
      <c r="B127" s="3" t="s">
        <v>1056</v>
      </c>
      <c r="C127" s="3" t="s">
        <v>1057</v>
      </c>
      <c r="D127" s="3" t="s">
        <v>1070</v>
      </c>
      <c r="E127" t="s">
        <v>1071</v>
      </c>
      <c r="F127" t="s">
        <v>757</v>
      </c>
      <c r="G127" t="s">
        <v>1072</v>
      </c>
    </row>
    <row r="128" spans="1:7" ht="11.25" customHeight="1">
      <c r="A128" s="3" t="s">
        <v>16</v>
      </c>
      <c r="B128" s="3" t="s">
        <v>1056</v>
      </c>
      <c r="C128" s="3" t="s">
        <v>1057</v>
      </c>
      <c r="D128" s="3" t="s">
        <v>1073</v>
      </c>
      <c r="E128" t="s">
        <v>1074</v>
      </c>
      <c r="F128" t="s">
        <v>757</v>
      </c>
      <c r="G128" t="s">
        <v>1075</v>
      </c>
    </row>
    <row r="129" spans="1:7" ht="11.25" customHeight="1">
      <c r="A129" s="3" t="s">
        <v>16</v>
      </c>
      <c r="B129" s="3" t="s">
        <v>1056</v>
      </c>
      <c r="C129" s="3" t="s">
        <v>1057</v>
      </c>
      <c r="D129" s="3" t="s">
        <v>1076</v>
      </c>
      <c r="E129" t="s">
        <v>1077</v>
      </c>
      <c r="F129" t="s">
        <v>757</v>
      </c>
      <c r="G129" t="s">
        <v>1078</v>
      </c>
    </row>
    <row r="130" spans="1:7" ht="11.25" customHeight="1">
      <c r="A130" s="3" t="s">
        <v>16</v>
      </c>
      <c r="B130" s="3" t="s">
        <v>1056</v>
      </c>
      <c r="C130" s="3" t="s">
        <v>1057</v>
      </c>
      <c r="D130" s="3" t="s">
        <v>1079</v>
      </c>
      <c r="E130" t="s">
        <v>1080</v>
      </c>
      <c r="F130" t="s">
        <v>757</v>
      </c>
      <c r="G130" t="s">
        <v>1081</v>
      </c>
    </row>
    <row r="131" spans="1:7" ht="11.25" customHeight="1">
      <c r="A131" s="3" t="s">
        <v>16</v>
      </c>
      <c r="B131" s="3" t="s">
        <v>1056</v>
      </c>
      <c r="C131" s="3" t="s">
        <v>1057</v>
      </c>
      <c r="D131" s="3" t="s">
        <v>962</v>
      </c>
      <c r="E131" t="s">
        <v>1082</v>
      </c>
      <c r="F131" t="s">
        <v>757</v>
      </c>
      <c r="G131" t="s">
        <v>1083</v>
      </c>
    </row>
    <row r="132" spans="1:7" ht="11.25" customHeight="1">
      <c r="A132" s="3" t="s">
        <v>16</v>
      </c>
      <c r="B132" s="3" t="s">
        <v>1056</v>
      </c>
      <c r="C132" s="3" t="s">
        <v>1057</v>
      </c>
      <c r="D132" s="3" t="s">
        <v>1056</v>
      </c>
      <c r="E132" t="s">
        <v>1057</v>
      </c>
      <c r="F132" t="s">
        <v>582</v>
      </c>
      <c r="G132" t="s">
        <v>1084</v>
      </c>
    </row>
    <row r="133" spans="1:7" ht="11.25" customHeight="1">
      <c r="A133" s="3" t="s">
        <v>16</v>
      </c>
      <c r="B133" s="3" t="s">
        <v>1056</v>
      </c>
      <c r="C133" s="3" t="s">
        <v>1057</v>
      </c>
      <c r="D133" s="3" t="s">
        <v>1085</v>
      </c>
      <c r="E133" t="s">
        <v>1086</v>
      </c>
      <c r="F133" t="s">
        <v>757</v>
      </c>
      <c r="G133" t="s">
        <v>1087</v>
      </c>
    </row>
    <row r="134" spans="1:7" ht="11.25" customHeight="1">
      <c r="A134" s="3" t="s">
        <v>16</v>
      </c>
      <c r="B134" s="3" t="s">
        <v>1056</v>
      </c>
      <c r="C134" s="3" t="s">
        <v>1057</v>
      </c>
      <c r="D134" s="3" t="s">
        <v>1088</v>
      </c>
      <c r="E134" t="s">
        <v>1089</v>
      </c>
      <c r="F134" t="s">
        <v>757</v>
      </c>
      <c r="G134" t="s">
        <v>1090</v>
      </c>
    </row>
    <row r="135" spans="1:7" ht="11.25" customHeight="1">
      <c r="A135" s="3" t="s">
        <v>16</v>
      </c>
      <c r="B135" s="3" t="s">
        <v>1056</v>
      </c>
      <c r="C135" s="3" t="s">
        <v>1057</v>
      </c>
      <c r="D135" s="3" t="s">
        <v>1091</v>
      </c>
      <c r="E135" t="s">
        <v>1092</v>
      </c>
      <c r="F135" t="s">
        <v>757</v>
      </c>
      <c r="G135" t="s">
        <v>1093</v>
      </c>
    </row>
    <row r="136" spans="1:7" ht="11.25" customHeight="1">
      <c r="A136" s="3" t="s">
        <v>16</v>
      </c>
      <c r="B136" s="3" t="s">
        <v>1056</v>
      </c>
      <c r="C136" s="3" t="s">
        <v>1057</v>
      </c>
      <c r="D136" s="3" t="s">
        <v>1094</v>
      </c>
      <c r="E136" t="s">
        <v>1095</v>
      </c>
      <c r="F136" t="s">
        <v>757</v>
      </c>
      <c r="G136" t="s">
        <v>1096</v>
      </c>
    </row>
    <row r="137" spans="1:7" ht="11.25" customHeight="1">
      <c r="A137" s="3" t="s">
        <v>16</v>
      </c>
      <c r="B137" s="3" t="s">
        <v>1056</v>
      </c>
      <c r="C137" s="3" t="s">
        <v>1057</v>
      </c>
      <c r="D137" s="3" t="s">
        <v>1097</v>
      </c>
      <c r="E137" t="s">
        <v>1098</v>
      </c>
      <c r="F137" t="s">
        <v>757</v>
      </c>
      <c r="G137" t="s">
        <v>1099</v>
      </c>
    </row>
    <row r="138" spans="1:7" ht="11.25" customHeight="1">
      <c r="A138" s="3" t="s">
        <v>16</v>
      </c>
      <c r="B138" s="3" t="s">
        <v>1056</v>
      </c>
      <c r="C138" s="3" t="s">
        <v>1057</v>
      </c>
      <c r="D138" s="3" t="s">
        <v>1100</v>
      </c>
      <c r="E138" t="s">
        <v>1101</v>
      </c>
      <c r="F138" t="s">
        <v>757</v>
      </c>
      <c r="G138" t="s">
        <v>1102</v>
      </c>
    </row>
    <row r="139" spans="1:7" ht="11.25" customHeight="1">
      <c r="A139" s="3" t="s">
        <v>16</v>
      </c>
      <c r="B139" s="3" t="s">
        <v>1056</v>
      </c>
      <c r="C139" s="3" t="s">
        <v>1057</v>
      </c>
      <c r="D139" s="3" t="s">
        <v>1103</v>
      </c>
      <c r="E139" t="s">
        <v>1104</v>
      </c>
      <c r="F139" t="s">
        <v>757</v>
      </c>
      <c r="G139" t="s">
        <v>1105</v>
      </c>
    </row>
    <row r="140" spans="1:7" ht="11.25" customHeight="1">
      <c r="A140" s="3" t="s">
        <v>16</v>
      </c>
      <c r="B140" s="3" t="s">
        <v>1106</v>
      </c>
      <c r="C140" s="3" t="s">
        <v>1107</v>
      </c>
      <c r="D140" s="3" t="s">
        <v>1108</v>
      </c>
      <c r="E140" t="s">
        <v>1109</v>
      </c>
      <c r="F140" t="s">
        <v>757</v>
      </c>
      <c r="G140" t="s">
        <v>1110</v>
      </c>
    </row>
    <row r="141" spans="1:7" ht="11.25" customHeight="1">
      <c r="A141" s="3" t="s">
        <v>16</v>
      </c>
      <c r="B141" s="3" t="s">
        <v>1106</v>
      </c>
      <c r="C141" s="3" t="s">
        <v>1107</v>
      </c>
      <c r="D141" s="3" t="s">
        <v>1111</v>
      </c>
      <c r="E141" t="s">
        <v>1112</v>
      </c>
      <c r="F141" t="s">
        <v>757</v>
      </c>
      <c r="G141" t="s">
        <v>1113</v>
      </c>
    </row>
    <row r="142" spans="1:7" ht="11.25" customHeight="1">
      <c r="A142" s="3" t="s">
        <v>16</v>
      </c>
      <c r="B142" s="3" t="s">
        <v>1106</v>
      </c>
      <c r="C142" s="3" t="s">
        <v>1107</v>
      </c>
      <c r="D142" s="3" t="s">
        <v>1114</v>
      </c>
      <c r="E142" t="s">
        <v>1115</v>
      </c>
      <c r="F142" t="s">
        <v>757</v>
      </c>
      <c r="G142" t="s">
        <v>1116</v>
      </c>
    </row>
    <row r="143" spans="1:7" ht="11.25" customHeight="1">
      <c r="A143" s="3" t="s">
        <v>16</v>
      </c>
      <c r="B143" s="3" t="s">
        <v>1106</v>
      </c>
      <c r="C143" s="3" t="s">
        <v>1107</v>
      </c>
      <c r="D143" s="3" t="s">
        <v>1117</v>
      </c>
      <c r="E143" t="s">
        <v>1118</v>
      </c>
      <c r="F143" t="s">
        <v>757</v>
      </c>
      <c r="G143" t="s">
        <v>1119</v>
      </c>
    </row>
    <row r="144" spans="1:7" ht="11.25" customHeight="1">
      <c r="A144" s="3" t="s">
        <v>16</v>
      </c>
      <c r="B144" s="3" t="s">
        <v>1106</v>
      </c>
      <c r="C144" s="3" t="s">
        <v>1107</v>
      </c>
      <c r="D144" s="3" t="s">
        <v>1120</v>
      </c>
      <c r="E144" t="s">
        <v>1121</v>
      </c>
      <c r="F144" t="s">
        <v>760</v>
      </c>
      <c r="G144" t="s">
        <v>1122</v>
      </c>
    </row>
    <row r="145" spans="1:7" ht="11.25" customHeight="1">
      <c r="A145" s="3" t="s">
        <v>16</v>
      </c>
      <c r="B145" s="3" t="s">
        <v>1106</v>
      </c>
      <c r="C145" s="3" t="s">
        <v>1107</v>
      </c>
      <c r="D145" s="3" t="s">
        <v>1106</v>
      </c>
      <c r="E145" t="s">
        <v>1107</v>
      </c>
      <c r="F145" t="s">
        <v>582</v>
      </c>
      <c r="G145" t="s">
        <v>1123</v>
      </c>
    </row>
    <row r="146" spans="1:7" ht="11.25" customHeight="1">
      <c r="A146" s="3" t="s">
        <v>16</v>
      </c>
      <c r="B146" s="3" t="s">
        <v>1106</v>
      </c>
      <c r="C146" s="3" t="s">
        <v>1107</v>
      </c>
      <c r="D146" s="3" t="s">
        <v>912</v>
      </c>
      <c r="E146" t="s">
        <v>1124</v>
      </c>
      <c r="F146" t="s">
        <v>757</v>
      </c>
      <c r="G146" t="s">
        <v>1125</v>
      </c>
    </row>
    <row r="147" spans="1:7" ht="11.25" customHeight="1">
      <c r="A147" s="3" t="s">
        <v>16</v>
      </c>
      <c r="B147" s="3" t="s">
        <v>1106</v>
      </c>
      <c r="C147" s="3" t="s">
        <v>1107</v>
      </c>
      <c r="D147" s="3" t="s">
        <v>1126</v>
      </c>
      <c r="E147" t="s">
        <v>1127</v>
      </c>
      <c r="F147" t="s">
        <v>757</v>
      </c>
      <c r="G147" t="s">
        <v>1128</v>
      </c>
    </row>
    <row r="148" spans="1:7" ht="11.25" customHeight="1">
      <c r="A148" s="3" t="s">
        <v>16</v>
      </c>
      <c r="B148" s="3" t="s">
        <v>1106</v>
      </c>
      <c r="C148" s="3" t="s">
        <v>1107</v>
      </c>
      <c r="D148" s="3" t="s">
        <v>1129</v>
      </c>
      <c r="E148" t="s">
        <v>1130</v>
      </c>
      <c r="F148" t="s">
        <v>757</v>
      </c>
      <c r="G148" t="s">
        <v>1131</v>
      </c>
    </row>
    <row r="149" spans="1:7" ht="11.25" customHeight="1">
      <c r="A149" s="3" t="s">
        <v>16</v>
      </c>
      <c r="B149" s="3" t="s">
        <v>1132</v>
      </c>
      <c r="C149" s="3" t="s">
        <v>1133</v>
      </c>
      <c r="D149" s="3" t="s">
        <v>1134</v>
      </c>
      <c r="E149" t="s">
        <v>1135</v>
      </c>
      <c r="F149" t="s">
        <v>757</v>
      </c>
      <c r="G149" t="s">
        <v>1136</v>
      </c>
    </row>
    <row r="150" spans="1:7" ht="11.25" customHeight="1">
      <c r="A150" s="3" t="s">
        <v>16</v>
      </c>
      <c r="B150" s="3" t="s">
        <v>1132</v>
      </c>
      <c r="C150" s="3" t="s">
        <v>1133</v>
      </c>
      <c r="D150" s="3" t="s">
        <v>1137</v>
      </c>
      <c r="E150" t="s">
        <v>1138</v>
      </c>
      <c r="F150" t="s">
        <v>757</v>
      </c>
      <c r="G150" t="s">
        <v>1139</v>
      </c>
    </row>
    <row r="151" spans="1:7" ht="11.25" customHeight="1">
      <c r="A151" s="3" t="s">
        <v>16</v>
      </c>
      <c r="B151" s="3" t="s">
        <v>1132</v>
      </c>
      <c r="C151" s="3" t="s">
        <v>1133</v>
      </c>
      <c r="D151" s="3" t="s">
        <v>1140</v>
      </c>
      <c r="E151" t="s">
        <v>1141</v>
      </c>
      <c r="F151" t="s">
        <v>757</v>
      </c>
      <c r="G151" t="s">
        <v>1142</v>
      </c>
    </row>
    <row r="152" spans="1:7" ht="11.25" customHeight="1">
      <c r="A152" s="3" t="s">
        <v>16</v>
      </c>
      <c r="B152" s="3" t="s">
        <v>1132</v>
      </c>
      <c r="C152" s="3" t="s">
        <v>1133</v>
      </c>
      <c r="D152" s="3" t="s">
        <v>1143</v>
      </c>
      <c r="E152" t="s">
        <v>1144</v>
      </c>
      <c r="F152" t="s">
        <v>757</v>
      </c>
      <c r="G152" t="s">
        <v>1145</v>
      </c>
    </row>
    <row r="153" spans="1:7" ht="11.25" customHeight="1">
      <c r="A153" s="3" t="s">
        <v>16</v>
      </c>
      <c r="B153" s="3" t="s">
        <v>1132</v>
      </c>
      <c r="C153" s="3" t="s">
        <v>1133</v>
      </c>
      <c r="D153" s="3" t="s">
        <v>1146</v>
      </c>
      <c r="E153" t="s">
        <v>1147</v>
      </c>
      <c r="F153" t="s">
        <v>757</v>
      </c>
      <c r="G153" t="s">
        <v>1148</v>
      </c>
    </row>
    <row r="154" spans="1:7" ht="11.25" customHeight="1">
      <c r="A154" s="3" t="s">
        <v>16</v>
      </c>
      <c r="B154" s="3" t="s">
        <v>1132</v>
      </c>
      <c r="C154" s="3" t="s">
        <v>1133</v>
      </c>
      <c r="D154" s="3" t="s">
        <v>1149</v>
      </c>
      <c r="E154" t="s">
        <v>1150</v>
      </c>
      <c r="F154" t="s">
        <v>757</v>
      </c>
      <c r="G154" t="s">
        <v>1151</v>
      </c>
    </row>
    <row r="155" spans="1:7" ht="11.25" customHeight="1">
      <c r="A155" s="3" t="s">
        <v>16</v>
      </c>
      <c r="B155" s="3" t="s">
        <v>1132</v>
      </c>
      <c r="C155" s="3" t="s">
        <v>1133</v>
      </c>
      <c r="D155" s="3" t="s">
        <v>1132</v>
      </c>
      <c r="E155" t="s">
        <v>1133</v>
      </c>
      <c r="F155" t="s">
        <v>582</v>
      </c>
      <c r="G155" t="s">
        <v>1152</v>
      </c>
    </row>
    <row r="156" spans="1:7" ht="11.25" customHeight="1">
      <c r="A156" s="3" t="s">
        <v>16</v>
      </c>
      <c r="B156" s="3" t="s">
        <v>1132</v>
      </c>
      <c r="C156" s="3" t="s">
        <v>1133</v>
      </c>
      <c r="D156" s="3" t="s">
        <v>1153</v>
      </c>
      <c r="E156" t="s">
        <v>1154</v>
      </c>
      <c r="F156" t="s">
        <v>757</v>
      </c>
      <c r="G156" t="s">
        <v>1155</v>
      </c>
    </row>
    <row r="157" spans="1:7" ht="11.25" customHeight="1">
      <c r="A157" s="3" t="s">
        <v>16</v>
      </c>
      <c r="B157" s="3" t="s">
        <v>1132</v>
      </c>
      <c r="C157" s="3" t="s">
        <v>1133</v>
      </c>
      <c r="D157" s="3" t="s">
        <v>1156</v>
      </c>
      <c r="E157" t="s">
        <v>1157</v>
      </c>
      <c r="F157" t="s">
        <v>757</v>
      </c>
      <c r="G157" t="s">
        <v>1158</v>
      </c>
    </row>
    <row r="158" spans="1:7" ht="11.25" customHeight="1">
      <c r="A158" s="3" t="s">
        <v>16</v>
      </c>
      <c r="B158" s="3" t="s">
        <v>1132</v>
      </c>
      <c r="C158" s="3" t="s">
        <v>1133</v>
      </c>
      <c r="D158" s="3" t="s">
        <v>1159</v>
      </c>
      <c r="E158" t="s">
        <v>1160</v>
      </c>
      <c r="F158" t="s">
        <v>757</v>
      </c>
      <c r="G158" t="s">
        <v>1161</v>
      </c>
    </row>
    <row r="159" spans="1:7" ht="11.25" customHeight="1">
      <c r="A159" s="3" t="s">
        <v>16</v>
      </c>
      <c r="B159" s="3" t="s">
        <v>1132</v>
      </c>
      <c r="C159" s="3" t="s">
        <v>1133</v>
      </c>
      <c r="D159" s="3" t="s">
        <v>1162</v>
      </c>
      <c r="E159" t="s">
        <v>1163</v>
      </c>
      <c r="F159" t="s">
        <v>757</v>
      </c>
      <c r="G159" t="s">
        <v>1164</v>
      </c>
    </row>
    <row r="160" spans="1:7" ht="11.25" customHeight="1">
      <c r="A160" s="3" t="s">
        <v>16</v>
      </c>
      <c r="B160" s="3" t="s">
        <v>1132</v>
      </c>
      <c r="C160" s="3" t="s">
        <v>1133</v>
      </c>
      <c r="D160" s="3" t="s">
        <v>1165</v>
      </c>
      <c r="E160" t="s">
        <v>1166</v>
      </c>
      <c r="F160" t="s">
        <v>757</v>
      </c>
      <c r="G160" t="s">
        <v>1167</v>
      </c>
    </row>
    <row r="161" spans="1:7" ht="11.25" customHeight="1">
      <c r="A161" s="3" t="s">
        <v>16</v>
      </c>
      <c r="B161" s="3" t="s">
        <v>1132</v>
      </c>
      <c r="C161" s="3" t="s">
        <v>1133</v>
      </c>
      <c r="D161" s="3" t="s">
        <v>1168</v>
      </c>
      <c r="E161" t="s">
        <v>1169</v>
      </c>
      <c r="F161" t="s">
        <v>757</v>
      </c>
      <c r="G161" t="s">
        <v>1170</v>
      </c>
    </row>
    <row r="162" spans="1:7" ht="11.25" customHeight="1">
      <c r="A162" s="3" t="s">
        <v>16</v>
      </c>
      <c r="B162" s="3" t="s">
        <v>1132</v>
      </c>
      <c r="C162" s="3" t="s">
        <v>1133</v>
      </c>
      <c r="D162" s="3" t="s">
        <v>1171</v>
      </c>
      <c r="E162" t="s">
        <v>1172</v>
      </c>
      <c r="F162" t="s">
        <v>757</v>
      </c>
      <c r="G162" t="s">
        <v>1173</v>
      </c>
    </row>
    <row r="163" spans="1:7" ht="11.25" customHeight="1">
      <c r="A163" s="3" t="s">
        <v>16</v>
      </c>
      <c r="B163" s="3" t="s">
        <v>1132</v>
      </c>
      <c r="C163" s="3" t="s">
        <v>1133</v>
      </c>
      <c r="D163" s="3" t="s">
        <v>1174</v>
      </c>
      <c r="E163" t="s">
        <v>1175</v>
      </c>
      <c r="F163" t="s">
        <v>757</v>
      </c>
      <c r="G163" t="s">
        <v>1176</v>
      </c>
    </row>
    <row r="164" spans="1:7" ht="11.25" customHeight="1">
      <c r="A164" s="3" t="s">
        <v>16</v>
      </c>
      <c r="B164" s="3" t="s">
        <v>1177</v>
      </c>
      <c r="C164" s="3" t="s">
        <v>1178</v>
      </c>
      <c r="D164" s="3" t="s">
        <v>1179</v>
      </c>
      <c r="E164" t="s">
        <v>1180</v>
      </c>
      <c r="F164" t="s">
        <v>757</v>
      </c>
      <c r="G164" t="s">
        <v>1181</v>
      </c>
    </row>
    <row r="165" spans="1:7" ht="11.25" customHeight="1">
      <c r="A165" s="3" t="s">
        <v>16</v>
      </c>
      <c r="B165" s="3" t="s">
        <v>1177</v>
      </c>
      <c r="C165" s="3" t="s">
        <v>1178</v>
      </c>
      <c r="D165" s="3" t="s">
        <v>1182</v>
      </c>
      <c r="E165" t="s">
        <v>1183</v>
      </c>
      <c r="F165" t="s">
        <v>757</v>
      </c>
      <c r="G165" t="s">
        <v>1184</v>
      </c>
    </row>
    <row r="166" spans="1:7" ht="11.25" customHeight="1">
      <c r="A166" s="3" t="s">
        <v>16</v>
      </c>
      <c r="B166" s="3" t="s">
        <v>1177</v>
      </c>
      <c r="C166" s="3" t="s">
        <v>1178</v>
      </c>
      <c r="D166" s="3" t="s">
        <v>1177</v>
      </c>
      <c r="E166" t="s">
        <v>1178</v>
      </c>
      <c r="F166" t="s">
        <v>582</v>
      </c>
      <c r="G166" t="s">
        <v>1185</v>
      </c>
    </row>
    <row r="167" spans="1:7" ht="11.25" customHeight="1">
      <c r="A167" s="3" t="s">
        <v>16</v>
      </c>
      <c r="B167" s="3" t="s">
        <v>1177</v>
      </c>
      <c r="C167" s="3" t="s">
        <v>1178</v>
      </c>
      <c r="D167" s="3" t="s">
        <v>1186</v>
      </c>
      <c r="E167" t="s">
        <v>1187</v>
      </c>
      <c r="F167" t="s">
        <v>757</v>
      </c>
      <c r="G167" t="s">
        <v>1188</v>
      </c>
    </row>
    <row r="168" spans="1:7" ht="11.25" customHeight="1">
      <c r="A168" s="3" t="s">
        <v>16</v>
      </c>
      <c r="B168" s="3" t="s">
        <v>1177</v>
      </c>
      <c r="C168" s="3" t="s">
        <v>1178</v>
      </c>
      <c r="D168" s="3" t="s">
        <v>1189</v>
      </c>
      <c r="E168" t="s">
        <v>1190</v>
      </c>
      <c r="F168" t="s">
        <v>757</v>
      </c>
      <c r="G168" t="s">
        <v>1191</v>
      </c>
    </row>
    <row r="169" spans="1:7" ht="11.25" customHeight="1">
      <c r="A169" s="3" t="s">
        <v>16</v>
      </c>
      <c r="B169" s="3" t="s">
        <v>1177</v>
      </c>
      <c r="C169" s="3" t="s">
        <v>1178</v>
      </c>
      <c r="D169" s="3" t="s">
        <v>1192</v>
      </c>
      <c r="E169" t="s">
        <v>1193</v>
      </c>
      <c r="F169" t="s">
        <v>757</v>
      </c>
      <c r="G169" t="s">
        <v>1194</v>
      </c>
    </row>
    <row r="170" spans="1:7" ht="11.25" customHeight="1">
      <c r="A170" s="3" t="s">
        <v>16</v>
      </c>
      <c r="B170" s="3" t="s">
        <v>1177</v>
      </c>
      <c r="C170" s="3" t="s">
        <v>1178</v>
      </c>
      <c r="D170" s="3" t="s">
        <v>1195</v>
      </c>
      <c r="E170" t="s">
        <v>1196</v>
      </c>
      <c r="F170" t="s">
        <v>757</v>
      </c>
      <c r="G170" t="s">
        <v>1197</v>
      </c>
    </row>
    <row r="171" spans="1:7" ht="11.25" customHeight="1">
      <c r="A171" s="3" t="s">
        <v>16</v>
      </c>
      <c r="B171" s="3" t="s">
        <v>1177</v>
      </c>
      <c r="C171" s="3" t="s">
        <v>1178</v>
      </c>
      <c r="D171" s="3" t="s">
        <v>1198</v>
      </c>
      <c r="E171" t="s">
        <v>1199</v>
      </c>
      <c r="F171" t="s">
        <v>757</v>
      </c>
      <c r="G171" t="s">
        <v>1200</v>
      </c>
    </row>
    <row r="172" spans="1:7" ht="11.25" customHeight="1">
      <c r="A172" s="3" t="s">
        <v>16</v>
      </c>
      <c r="B172" s="3" t="s">
        <v>1177</v>
      </c>
      <c r="C172" s="3" t="s">
        <v>1178</v>
      </c>
      <c r="D172" s="3" t="s">
        <v>1201</v>
      </c>
      <c r="E172" t="s">
        <v>1202</v>
      </c>
      <c r="F172" t="s">
        <v>791</v>
      </c>
      <c r="G172" t="s">
        <v>1203</v>
      </c>
    </row>
    <row r="173" spans="1:7" ht="11.25" customHeight="1">
      <c r="A173" s="3" t="s">
        <v>16</v>
      </c>
      <c r="B173" s="3" t="s">
        <v>1204</v>
      </c>
      <c r="C173" s="3" t="s">
        <v>1205</v>
      </c>
      <c r="D173" s="3" t="s">
        <v>1206</v>
      </c>
      <c r="E173" t="s">
        <v>1207</v>
      </c>
      <c r="F173" t="s">
        <v>757</v>
      </c>
      <c r="G173" t="s">
        <v>1208</v>
      </c>
    </row>
    <row r="174" spans="1:7" ht="11.25" customHeight="1">
      <c r="A174" s="3" t="s">
        <v>16</v>
      </c>
      <c r="B174" s="3" t="s">
        <v>1204</v>
      </c>
      <c r="C174" s="3" t="s">
        <v>1205</v>
      </c>
      <c r="D174" s="3" t="s">
        <v>1209</v>
      </c>
      <c r="E174" t="s">
        <v>1210</v>
      </c>
      <c r="F174" t="s">
        <v>757</v>
      </c>
      <c r="G174" t="s">
        <v>1211</v>
      </c>
    </row>
    <row r="175" spans="1:7" ht="11.25" customHeight="1">
      <c r="A175" s="3" t="s">
        <v>16</v>
      </c>
      <c r="B175" s="3" t="s">
        <v>1204</v>
      </c>
      <c r="C175" s="3" t="s">
        <v>1205</v>
      </c>
      <c r="D175" s="3" t="s">
        <v>1212</v>
      </c>
      <c r="E175" t="s">
        <v>1213</v>
      </c>
      <c r="F175" t="s">
        <v>757</v>
      </c>
      <c r="G175" t="s">
        <v>1214</v>
      </c>
    </row>
    <row r="176" spans="1:7" ht="11.25" customHeight="1">
      <c r="A176" s="3" t="s">
        <v>16</v>
      </c>
      <c r="B176" s="3" t="s">
        <v>1204</v>
      </c>
      <c r="C176" s="3" t="s">
        <v>1205</v>
      </c>
      <c r="D176" s="3" t="s">
        <v>1215</v>
      </c>
      <c r="E176" t="s">
        <v>1216</v>
      </c>
      <c r="F176" t="s">
        <v>757</v>
      </c>
      <c r="G176" t="s">
        <v>1217</v>
      </c>
    </row>
    <row r="177" spans="1:7" ht="11.25" customHeight="1">
      <c r="A177" s="3" t="s">
        <v>16</v>
      </c>
      <c r="B177" s="3" t="s">
        <v>1204</v>
      </c>
      <c r="C177" s="3" t="s">
        <v>1205</v>
      </c>
      <c r="D177" s="3" t="s">
        <v>1218</v>
      </c>
      <c r="E177" t="s">
        <v>1219</v>
      </c>
      <c r="F177" t="s">
        <v>760</v>
      </c>
      <c r="G177" t="s">
        <v>1220</v>
      </c>
    </row>
    <row r="178" spans="1:7" ht="11.25" customHeight="1">
      <c r="A178" s="3" t="s">
        <v>16</v>
      </c>
      <c r="B178" s="3" t="s">
        <v>1204</v>
      </c>
      <c r="C178" s="3" t="s">
        <v>1205</v>
      </c>
      <c r="D178" s="3" t="s">
        <v>1204</v>
      </c>
      <c r="E178" t="s">
        <v>1205</v>
      </c>
      <c r="F178" t="s">
        <v>582</v>
      </c>
      <c r="G178" t="s">
        <v>1221</v>
      </c>
    </row>
    <row r="179" spans="1:7" ht="11.25" customHeight="1">
      <c r="A179" s="3" t="s">
        <v>16</v>
      </c>
      <c r="B179" s="3" t="s">
        <v>1204</v>
      </c>
      <c r="C179" s="3" t="s">
        <v>1205</v>
      </c>
      <c r="D179" s="3" t="s">
        <v>1222</v>
      </c>
      <c r="E179" t="s">
        <v>1223</v>
      </c>
      <c r="F179" t="s">
        <v>757</v>
      </c>
      <c r="G179" t="s">
        <v>1224</v>
      </c>
    </row>
    <row r="180" spans="1:7" ht="11.25" customHeight="1">
      <c r="A180" s="3" t="s">
        <v>16</v>
      </c>
      <c r="B180" s="3" t="s">
        <v>1204</v>
      </c>
      <c r="C180" s="3" t="s">
        <v>1205</v>
      </c>
      <c r="D180" s="3" t="s">
        <v>1225</v>
      </c>
      <c r="E180" t="s">
        <v>1226</v>
      </c>
      <c r="F180" t="s">
        <v>757</v>
      </c>
      <c r="G180" t="s">
        <v>1227</v>
      </c>
    </row>
    <row r="181" spans="1:7" ht="11.25" customHeight="1">
      <c r="A181" s="3" t="s">
        <v>16</v>
      </c>
      <c r="B181" s="3" t="s">
        <v>1204</v>
      </c>
      <c r="C181" s="3" t="s">
        <v>1205</v>
      </c>
      <c r="D181" s="3" t="s">
        <v>1228</v>
      </c>
      <c r="E181" t="s">
        <v>1229</v>
      </c>
      <c r="F181" t="s">
        <v>757</v>
      </c>
      <c r="G181" t="s">
        <v>1230</v>
      </c>
    </row>
    <row r="182" spans="1:7" ht="11.25" customHeight="1">
      <c r="A182" s="3" t="s">
        <v>16</v>
      </c>
      <c r="B182" s="3" t="s">
        <v>1231</v>
      </c>
      <c r="C182" s="3" t="s">
        <v>1232</v>
      </c>
      <c r="D182" s="3" t="s">
        <v>1231</v>
      </c>
      <c r="E182" t="s">
        <v>1232</v>
      </c>
      <c r="F182" t="s">
        <v>1233</v>
      </c>
      <c r="G182" t="s">
        <v>1234</v>
      </c>
    </row>
    <row r="183" spans="1:7" ht="11.25" customHeight="1">
      <c r="A183" s="3" t="s">
        <v>16</v>
      </c>
      <c r="B183" s="3" t="s">
        <v>1235</v>
      </c>
      <c r="C183" s="3" t="s">
        <v>1236</v>
      </c>
      <c r="D183" s="3" t="s">
        <v>1237</v>
      </c>
      <c r="E183" t="s">
        <v>1238</v>
      </c>
      <c r="F183" t="s">
        <v>757</v>
      </c>
      <c r="G183" t="s">
        <v>1239</v>
      </c>
    </row>
    <row r="184" spans="1:7" ht="11.25" customHeight="1">
      <c r="A184" s="3" t="s">
        <v>16</v>
      </c>
      <c r="B184" s="3" t="s">
        <v>1235</v>
      </c>
      <c r="C184" s="3" t="s">
        <v>1236</v>
      </c>
      <c r="D184" s="3" t="s">
        <v>1240</v>
      </c>
      <c r="E184" t="s">
        <v>1241</v>
      </c>
      <c r="F184" t="s">
        <v>757</v>
      </c>
      <c r="G184" t="s">
        <v>1242</v>
      </c>
    </row>
    <row r="185" spans="1:7" ht="11.25" customHeight="1">
      <c r="A185" s="3" t="s">
        <v>16</v>
      </c>
      <c r="B185" s="3" t="s">
        <v>1235</v>
      </c>
      <c r="C185" s="3" t="s">
        <v>1236</v>
      </c>
      <c r="D185" s="3" t="s">
        <v>1243</v>
      </c>
      <c r="E185" t="s">
        <v>1244</v>
      </c>
      <c r="F185" t="s">
        <v>757</v>
      </c>
      <c r="G185" t="s">
        <v>1245</v>
      </c>
    </row>
    <row r="186" spans="1:7" ht="11.25" customHeight="1">
      <c r="A186" s="3" t="s">
        <v>16</v>
      </c>
      <c r="B186" s="3" t="s">
        <v>1235</v>
      </c>
      <c r="C186" s="3" t="s">
        <v>1236</v>
      </c>
      <c r="D186" s="3" t="s">
        <v>1246</v>
      </c>
      <c r="E186" t="s">
        <v>1247</v>
      </c>
      <c r="F186" t="s">
        <v>791</v>
      </c>
      <c r="G186" t="s">
        <v>1248</v>
      </c>
    </row>
    <row r="187" spans="1:7" ht="11.25" customHeight="1">
      <c r="A187" s="3" t="s">
        <v>16</v>
      </c>
      <c r="B187" s="3" t="s">
        <v>1235</v>
      </c>
      <c r="C187" s="3" t="s">
        <v>1236</v>
      </c>
      <c r="D187" s="3" t="s">
        <v>1249</v>
      </c>
      <c r="E187" t="s">
        <v>1250</v>
      </c>
      <c r="F187" t="s">
        <v>757</v>
      </c>
      <c r="G187" t="s">
        <v>1251</v>
      </c>
    </row>
    <row r="188" spans="1:7" ht="11.25" customHeight="1">
      <c r="A188" s="3" t="s">
        <v>16</v>
      </c>
      <c r="B188" s="3" t="s">
        <v>1235</v>
      </c>
      <c r="C188" s="3" t="s">
        <v>1236</v>
      </c>
      <c r="D188" s="3" t="s">
        <v>1252</v>
      </c>
      <c r="E188" t="s">
        <v>1253</v>
      </c>
      <c r="F188" t="s">
        <v>757</v>
      </c>
      <c r="G188" t="s">
        <v>1254</v>
      </c>
    </row>
    <row r="189" spans="1:7" ht="11.25" customHeight="1">
      <c r="A189" s="3" t="s">
        <v>16</v>
      </c>
      <c r="B189" s="3" t="s">
        <v>1235</v>
      </c>
      <c r="C189" s="3" t="s">
        <v>1236</v>
      </c>
      <c r="D189" s="3" t="s">
        <v>1255</v>
      </c>
      <c r="E189" t="s">
        <v>1256</v>
      </c>
      <c r="F189" t="s">
        <v>757</v>
      </c>
      <c r="G189" t="s">
        <v>1257</v>
      </c>
    </row>
    <row r="190" spans="1:7" ht="11.25" customHeight="1">
      <c r="A190" s="3" t="s">
        <v>16</v>
      </c>
      <c r="B190" s="3" t="s">
        <v>1235</v>
      </c>
      <c r="C190" s="3" t="s">
        <v>1236</v>
      </c>
      <c r="D190" s="3" t="s">
        <v>1258</v>
      </c>
      <c r="E190" t="s">
        <v>1259</v>
      </c>
      <c r="F190" t="s">
        <v>757</v>
      </c>
      <c r="G190" t="s">
        <v>1260</v>
      </c>
    </row>
    <row r="191" spans="1:7" ht="11.25" customHeight="1">
      <c r="A191" s="3" t="s">
        <v>16</v>
      </c>
      <c r="B191" s="3" t="s">
        <v>1235</v>
      </c>
      <c r="C191" s="3" t="s">
        <v>1236</v>
      </c>
      <c r="D191" s="3" t="s">
        <v>1261</v>
      </c>
      <c r="E191" t="s">
        <v>1262</v>
      </c>
      <c r="F191" t="s">
        <v>757</v>
      </c>
      <c r="G191" t="s">
        <v>1263</v>
      </c>
    </row>
    <row r="192" spans="1:7" ht="11.25" customHeight="1">
      <c r="A192" s="3" t="s">
        <v>16</v>
      </c>
      <c r="B192" s="3" t="s">
        <v>1235</v>
      </c>
      <c r="C192" s="3" t="s">
        <v>1236</v>
      </c>
      <c r="D192" s="3" t="s">
        <v>1264</v>
      </c>
      <c r="E192" t="s">
        <v>1265</v>
      </c>
      <c r="F192" t="s">
        <v>757</v>
      </c>
      <c r="G192" t="s">
        <v>1266</v>
      </c>
    </row>
    <row r="193" spans="1:7" ht="11.25" customHeight="1">
      <c r="A193" s="3" t="s">
        <v>16</v>
      </c>
      <c r="B193" s="3" t="s">
        <v>1235</v>
      </c>
      <c r="C193" s="3" t="s">
        <v>1236</v>
      </c>
      <c r="D193" s="3" t="s">
        <v>1235</v>
      </c>
      <c r="E193" t="s">
        <v>1236</v>
      </c>
      <c r="F193" t="s">
        <v>582</v>
      </c>
      <c r="G193" t="s">
        <v>1267</v>
      </c>
    </row>
    <row r="194" spans="1:7" ht="11.25" customHeight="1">
      <c r="A194" s="3" t="s">
        <v>16</v>
      </c>
      <c r="B194" s="3" t="s">
        <v>1235</v>
      </c>
      <c r="C194" s="3" t="s">
        <v>1236</v>
      </c>
      <c r="D194" s="3" t="s">
        <v>1268</v>
      </c>
      <c r="E194" t="s">
        <v>1269</v>
      </c>
      <c r="F194" t="s">
        <v>757</v>
      </c>
      <c r="G194" t="s">
        <v>1270</v>
      </c>
    </row>
    <row r="195" spans="1:7" ht="11.25" customHeight="1">
      <c r="A195" s="3" t="s">
        <v>16</v>
      </c>
      <c r="B195" s="3" t="s">
        <v>1235</v>
      </c>
      <c r="C195" s="3" t="s">
        <v>1236</v>
      </c>
      <c r="D195" s="3" t="s">
        <v>1271</v>
      </c>
      <c r="E195" t="s">
        <v>1272</v>
      </c>
      <c r="F195" t="s">
        <v>757</v>
      </c>
      <c r="G195" t="s">
        <v>1273</v>
      </c>
    </row>
    <row r="196" spans="1:7" ht="11.25" customHeight="1">
      <c r="A196" s="3" t="s">
        <v>16</v>
      </c>
      <c r="B196" s="3" t="s">
        <v>1235</v>
      </c>
      <c r="C196" s="3" t="s">
        <v>1236</v>
      </c>
      <c r="D196" s="3" t="s">
        <v>1274</v>
      </c>
      <c r="E196" t="s">
        <v>1275</v>
      </c>
      <c r="F196" t="s">
        <v>757</v>
      </c>
      <c r="G196" t="s">
        <v>1276</v>
      </c>
    </row>
    <row r="197" spans="1:7" ht="11.25" customHeight="1">
      <c r="A197" s="3" t="s">
        <v>16</v>
      </c>
      <c r="B197" s="3" t="s">
        <v>1235</v>
      </c>
      <c r="C197" s="3" t="s">
        <v>1236</v>
      </c>
      <c r="D197" s="3" t="s">
        <v>1277</v>
      </c>
      <c r="E197" t="s">
        <v>1278</v>
      </c>
      <c r="F197" t="s">
        <v>757</v>
      </c>
      <c r="G197" t="s">
        <v>1279</v>
      </c>
    </row>
    <row r="198" spans="1:7" ht="11.25" customHeight="1">
      <c r="A198" s="3" t="s">
        <v>16</v>
      </c>
      <c r="B198" s="3" t="s">
        <v>1235</v>
      </c>
      <c r="C198" s="3" t="s">
        <v>1236</v>
      </c>
      <c r="D198" s="3" t="s">
        <v>1280</v>
      </c>
      <c r="E198" t="s">
        <v>1281</v>
      </c>
      <c r="F198" t="s">
        <v>757</v>
      </c>
      <c r="G198" t="s">
        <v>1282</v>
      </c>
    </row>
    <row r="199" spans="1:7" ht="11.25" customHeight="1">
      <c r="A199" s="3" t="s">
        <v>16</v>
      </c>
      <c r="B199" s="3" t="s">
        <v>1235</v>
      </c>
      <c r="C199" s="3" t="s">
        <v>1236</v>
      </c>
      <c r="D199" s="3" t="s">
        <v>1283</v>
      </c>
      <c r="E199" t="s">
        <v>1284</v>
      </c>
      <c r="F199" t="s">
        <v>757</v>
      </c>
      <c r="G199" t="s">
        <v>1285</v>
      </c>
    </row>
    <row r="200" spans="1:7" ht="11.25" customHeight="1">
      <c r="A200" s="3" t="s">
        <v>16</v>
      </c>
      <c r="B200" s="3" t="s">
        <v>1235</v>
      </c>
      <c r="C200" s="3" t="s">
        <v>1236</v>
      </c>
      <c r="D200" s="3" t="s">
        <v>1286</v>
      </c>
      <c r="E200" t="s">
        <v>1287</v>
      </c>
      <c r="F200" t="s">
        <v>757</v>
      </c>
      <c r="G200" t="s">
        <v>1288</v>
      </c>
    </row>
    <row r="201" spans="1:7" ht="11.25" customHeight="1">
      <c r="A201" s="3" t="s">
        <v>16</v>
      </c>
      <c r="B201" s="3" t="s">
        <v>1289</v>
      </c>
      <c r="C201" s="3" t="s">
        <v>1290</v>
      </c>
      <c r="D201" s="3" t="s">
        <v>837</v>
      </c>
      <c r="E201" t="s">
        <v>1291</v>
      </c>
      <c r="F201" t="s">
        <v>757</v>
      </c>
      <c r="G201" t="s">
        <v>1292</v>
      </c>
    </row>
    <row r="202" spans="1:7" ht="11.25" customHeight="1">
      <c r="A202" s="3" t="s">
        <v>16</v>
      </c>
      <c r="B202" s="3" t="s">
        <v>1289</v>
      </c>
      <c r="C202" s="3" t="s">
        <v>1290</v>
      </c>
      <c r="D202" s="3" t="s">
        <v>1293</v>
      </c>
      <c r="E202" t="s">
        <v>1294</v>
      </c>
      <c r="F202" t="s">
        <v>757</v>
      </c>
      <c r="G202" t="s">
        <v>1295</v>
      </c>
    </row>
    <row r="203" spans="1:7" ht="11.25" customHeight="1">
      <c r="A203" s="3" t="s">
        <v>16</v>
      </c>
      <c r="B203" s="3" t="s">
        <v>1289</v>
      </c>
      <c r="C203" s="3" t="s">
        <v>1290</v>
      </c>
      <c r="D203" s="3" t="s">
        <v>1296</v>
      </c>
      <c r="E203" t="s">
        <v>1297</v>
      </c>
      <c r="F203" t="s">
        <v>757</v>
      </c>
      <c r="G203" t="s">
        <v>1298</v>
      </c>
    </row>
    <row r="204" spans="1:7" ht="11.25" customHeight="1">
      <c r="A204" s="3" t="s">
        <v>16</v>
      </c>
      <c r="B204" s="3" t="s">
        <v>1289</v>
      </c>
      <c r="C204" s="3" t="s">
        <v>1290</v>
      </c>
      <c r="D204" s="3" t="s">
        <v>1299</v>
      </c>
      <c r="E204" t="s">
        <v>1300</v>
      </c>
      <c r="F204" t="s">
        <v>757</v>
      </c>
      <c r="G204" t="s">
        <v>1301</v>
      </c>
    </row>
    <row r="205" spans="1:7" ht="11.25" customHeight="1">
      <c r="A205" s="3" t="s">
        <v>16</v>
      </c>
      <c r="B205" s="3" t="s">
        <v>1289</v>
      </c>
      <c r="C205" s="3" t="s">
        <v>1290</v>
      </c>
      <c r="D205" s="3" t="s">
        <v>1302</v>
      </c>
      <c r="E205" t="s">
        <v>1303</v>
      </c>
      <c r="F205" t="s">
        <v>757</v>
      </c>
      <c r="G205" t="s">
        <v>1304</v>
      </c>
    </row>
    <row r="206" spans="1:7" ht="11.25" customHeight="1">
      <c r="A206" s="3" t="s">
        <v>16</v>
      </c>
      <c r="B206" s="3" t="s">
        <v>1289</v>
      </c>
      <c r="C206" s="3" t="s">
        <v>1290</v>
      </c>
      <c r="D206" s="3" t="s">
        <v>1305</v>
      </c>
      <c r="E206" t="s">
        <v>1306</v>
      </c>
      <c r="F206" t="s">
        <v>757</v>
      </c>
      <c r="G206" t="s">
        <v>1307</v>
      </c>
    </row>
    <row r="207" spans="1:7" ht="11.25" customHeight="1">
      <c r="A207" s="3" t="s">
        <v>16</v>
      </c>
      <c r="B207" s="3" t="s">
        <v>1289</v>
      </c>
      <c r="C207" s="3" t="s">
        <v>1290</v>
      </c>
      <c r="D207" s="3" t="s">
        <v>1308</v>
      </c>
      <c r="E207" t="s">
        <v>1309</v>
      </c>
      <c r="F207" t="s">
        <v>757</v>
      </c>
      <c r="G207" t="s">
        <v>1310</v>
      </c>
    </row>
    <row r="208" spans="1:7" ht="11.25" customHeight="1">
      <c r="A208" s="3" t="s">
        <v>16</v>
      </c>
      <c r="B208" s="3" t="s">
        <v>1289</v>
      </c>
      <c r="C208" s="3" t="s">
        <v>1290</v>
      </c>
      <c r="D208" s="3" t="s">
        <v>1311</v>
      </c>
      <c r="E208" t="s">
        <v>1312</v>
      </c>
      <c r="F208" t="s">
        <v>757</v>
      </c>
      <c r="G208" t="s">
        <v>1313</v>
      </c>
    </row>
    <row r="209" spans="1:7" ht="11.25" customHeight="1">
      <c r="A209" s="3" t="s">
        <v>16</v>
      </c>
      <c r="B209" s="3" t="s">
        <v>1289</v>
      </c>
      <c r="C209" s="3" t="s">
        <v>1290</v>
      </c>
      <c r="D209" s="3" t="s">
        <v>1314</v>
      </c>
      <c r="E209" t="s">
        <v>1315</v>
      </c>
      <c r="F209" t="s">
        <v>757</v>
      </c>
      <c r="G209" t="s">
        <v>1316</v>
      </c>
    </row>
    <row r="210" spans="1:7" ht="11.25" customHeight="1">
      <c r="A210" s="3" t="s">
        <v>16</v>
      </c>
      <c r="B210" s="3" t="s">
        <v>1289</v>
      </c>
      <c r="C210" s="3" t="s">
        <v>1290</v>
      </c>
      <c r="D210" s="3" t="s">
        <v>906</v>
      </c>
      <c r="E210" t="s">
        <v>1317</v>
      </c>
      <c r="F210" t="s">
        <v>757</v>
      </c>
      <c r="G210" t="s">
        <v>1318</v>
      </c>
    </row>
    <row r="211" spans="1:7" ht="11.25" customHeight="1">
      <c r="A211" s="3" t="s">
        <v>16</v>
      </c>
      <c r="B211" s="3" t="s">
        <v>1289</v>
      </c>
      <c r="C211" s="3" t="s">
        <v>1290</v>
      </c>
      <c r="D211" s="3" t="s">
        <v>1289</v>
      </c>
      <c r="E211" t="s">
        <v>1290</v>
      </c>
      <c r="F211" t="s">
        <v>582</v>
      </c>
      <c r="G211" t="s">
        <v>1319</v>
      </c>
    </row>
    <row r="212" spans="1:7" ht="11.25" customHeight="1">
      <c r="A212" s="3" t="s">
        <v>16</v>
      </c>
      <c r="B212" s="3" t="s">
        <v>1289</v>
      </c>
      <c r="C212" s="3" t="s">
        <v>1290</v>
      </c>
      <c r="D212" s="3" t="s">
        <v>1320</v>
      </c>
      <c r="E212" t="s">
        <v>1321</v>
      </c>
      <c r="F212" t="s">
        <v>791</v>
      </c>
      <c r="G212" t="s">
        <v>1322</v>
      </c>
    </row>
    <row r="213" spans="1:7" ht="11.25" customHeight="1">
      <c r="A213" s="3" t="s">
        <v>16</v>
      </c>
      <c r="B213" s="3" t="s">
        <v>1289</v>
      </c>
      <c r="C213" s="3" t="s">
        <v>1290</v>
      </c>
      <c r="D213" s="3" t="s">
        <v>1323</v>
      </c>
      <c r="E213" t="s">
        <v>1324</v>
      </c>
      <c r="F213" t="s">
        <v>757</v>
      </c>
      <c r="G213" t="s">
        <v>1325</v>
      </c>
    </row>
    <row r="214" spans="1:7" ht="11.25" customHeight="1">
      <c r="A214" s="3" t="s">
        <v>16</v>
      </c>
      <c r="B214" s="3" t="s">
        <v>1289</v>
      </c>
      <c r="C214" s="3" t="s">
        <v>1290</v>
      </c>
      <c r="D214" s="3" t="s">
        <v>1326</v>
      </c>
      <c r="E214" t="s">
        <v>1327</v>
      </c>
      <c r="F214" t="s">
        <v>757</v>
      </c>
      <c r="G214" t="s">
        <v>1328</v>
      </c>
    </row>
    <row r="215" spans="1:7" ht="11.25" customHeight="1">
      <c r="A215" s="3" t="s">
        <v>16</v>
      </c>
      <c r="B215" s="3" t="s">
        <v>1289</v>
      </c>
      <c r="C215" s="3" t="s">
        <v>1290</v>
      </c>
      <c r="D215" s="3" t="s">
        <v>1329</v>
      </c>
      <c r="E215" t="s">
        <v>1330</v>
      </c>
      <c r="F215" t="s">
        <v>757</v>
      </c>
      <c r="G215" t="s">
        <v>1331</v>
      </c>
    </row>
    <row r="216" spans="1:7" ht="11.25" customHeight="1">
      <c r="A216" s="3" t="s">
        <v>16</v>
      </c>
      <c r="B216" s="3" t="s">
        <v>1332</v>
      </c>
      <c r="C216" s="3" t="s">
        <v>1333</v>
      </c>
      <c r="D216" s="3" t="s">
        <v>1334</v>
      </c>
      <c r="E216" t="s">
        <v>1335</v>
      </c>
      <c r="F216" t="s">
        <v>757</v>
      </c>
      <c r="G216" t="s">
        <v>1336</v>
      </c>
    </row>
    <row r="217" spans="1:7" ht="11.25" customHeight="1">
      <c r="A217" s="3" t="s">
        <v>16</v>
      </c>
      <c r="B217" s="3" t="s">
        <v>1332</v>
      </c>
      <c r="C217" s="3" t="s">
        <v>1333</v>
      </c>
      <c r="D217" s="3" t="s">
        <v>1337</v>
      </c>
      <c r="E217" t="s">
        <v>1338</v>
      </c>
      <c r="F217" t="s">
        <v>791</v>
      </c>
      <c r="G217" t="s">
        <v>1339</v>
      </c>
    </row>
    <row r="218" spans="1:7" ht="11.25" customHeight="1">
      <c r="A218" s="3" t="s">
        <v>16</v>
      </c>
      <c r="B218" s="3" t="s">
        <v>1332</v>
      </c>
      <c r="C218" s="3" t="s">
        <v>1333</v>
      </c>
      <c r="D218" s="3" t="s">
        <v>1340</v>
      </c>
      <c r="E218" t="s">
        <v>1341</v>
      </c>
      <c r="F218" t="s">
        <v>757</v>
      </c>
      <c r="G218" t="s">
        <v>1342</v>
      </c>
    </row>
    <row r="219" spans="1:7" ht="11.25" customHeight="1">
      <c r="A219" s="3" t="s">
        <v>16</v>
      </c>
      <c r="B219" s="3" t="s">
        <v>1332</v>
      </c>
      <c r="C219" s="3" t="s">
        <v>1333</v>
      </c>
      <c r="D219" s="3" t="s">
        <v>1343</v>
      </c>
      <c r="E219" t="s">
        <v>1344</v>
      </c>
      <c r="F219" t="s">
        <v>757</v>
      </c>
      <c r="G219" t="s">
        <v>1345</v>
      </c>
    </row>
    <row r="220" spans="1:7" ht="11.25" customHeight="1">
      <c r="A220" s="3" t="s">
        <v>16</v>
      </c>
      <c r="B220" s="3" t="s">
        <v>1332</v>
      </c>
      <c r="C220" s="3" t="s">
        <v>1333</v>
      </c>
      <c r="D220" s="3" t="s">
        <v>1346</v>
      </c>
      <c r="E220" t="s">
        <v>1347</v>
      </c>
      <c r="F220" t="s">
        <v>757</v>
      </c>
      <c r="G220" t="s">
        <v>1348</v>
      </c>
    </row>
    <row r="221" spans="1:7" ht="11.25" customHeight="1">
      <c r="A221" s="3" t="s">
        <v>16</v>
      </c>
      <c r="B221" s="3" t="s">
        <v>1332</v>
      </c>
      <c r="C221" s="3" t="s">
        <v>1333</v>
      </c>
      <c r="D221" s="3" t="s">
        <v>1091</v>
      </c>
      <c r="E221" t="s">
        <v>1349</v>
      </c>
      <c r="F221" t="s">
        <v>757</v>
      </c>
      <c r="G221" t="s">
        <v>1350</v>
      </c>
    </row>
    <row r="222" spans="1:7" ht="11.25" customHeight="1">
      <c r="A222" s="3" t="s">
        <v>16</v>
      </c>
      <c r="B222" s="3" t="s">
        <v>1332</v>
      </c>
      <c r="C222" s="3" t="s">
        <v>1333</v>
      </c>
      <c r="D222" s="3" t="s">
        <v>1351</v>
      </c>
      <c r="E222" t="s">
        <v>1352</v>
      </c>
      <c r="F222" t="s">
        <v>757</v>
      </c>
      <c r="G222" t="s">
        <v>1353</v>
      </c>
    </row>
    <row r="223" spans="1:7" ht="11.25" customHeight="1">
      <c r="A223" s="3" t="s">
        <v>16</v>
      </c>
      <c r="B223" s="3" t="s">
        <v>1332</v>
      </c>
      <c r="C223" s="3" t="s">
        <v>1333</v>
      </c>
      <c r="D223" s="3" t="s">
        <v>1332</v>
      </c>
      <c r="E223" t="s">
        <v>1333</v>
      </c>
      <c r="F223" t="s">
        <v>582</v>
      </c>
      <c r="G223" t="s">
        <v>1354</v>
      </c>
    </row>
    <row r="224" spans="1:7" ht="11.25" customHeight="1">
      <c r="A224" s="3" t="s">
        <v>16</v>
      </c>
      <c r="B224" s="3" t="s">
        <v>1332</v>
      </c>
      <c r="C224" s="3" t="s">
        <v>1333</v>
      </c>
      <c r="D224" s="3" t="s">
        <v>1355</v>
      </c>
      <c r="E224" t="s">
        <v>1356</v>
      </c>
      <c r="F224" t="s">
        <v>757</v>
      </c>
      <c r="G224" t="s">
        <v>1357</v>
      </c>
    </row>
    <row r="225" spans="1:7" ht="11.25" customHeight="1">
      <c r="A225" s="3" t="s">
        <v>16</v>
      </c>
      <c r="B225" s="3" t="s">
        <v>1358</v>
      </c>
      <c r="C225" s="3" t="s">
        <v>1359</v>
      </c>
      <c r="D225" s="3" t="s">
        <v>1360</v>
      </c>
      <c r="E225" t="s">
        <v>1361</v>
      </c>
      <c r="F225" t="s">
        <v>757</v>
      </c>
      <c r="G225" t="s">
        <v>1362</v>
      </c>
    </row>
    <row r="226" spans="1:7" ht="11.25" customHeight="1">
      <c r="A226" s="3" t="s">
        <v>16</v>
      </c>
      <c r="B226" s="3" t="s">
        <v>1358</v>
      </c>
      <c r="C226" s="3" t="s">
        <v>1359</v>
      </c>
      <c r="D226" s="3" t="s">
        <v>1363</v>
      </c>
      <c r="E226" t="s">
        <v>1364</v>
      </c>
      <c r="F226" t="s">
        <v>757</v>
      </c>
      <c r="G226" t="s">
        <v>1365</v>
      </c>
    </row>
    <row r="227" spans="1:7" ht="11.25" customHeight="1">
      <c r="A227" s="3" t="s">
        <v>16</v>
      </c>
      <c r="B227" s="3" t="s">
        <v>1358</v>
      </c>
      <c r="C227" s="3" t="s">
        <v>1359</v>
      </c>
      <c r="D227" s="3" t="s">
        <v>1366</v>
      </c>
      <c r="E227" t="s">
        <v>1367</v>
      </c>
      <c r="F227" t="s">
        <v>757</v>
      </c>
      <c r="G227" t="s">
        <v>1368</v>
      </c>
    </row>
    <row r="228" spans="1:7" ht="11.25" customHeight="1">
      <c r="A228" s="3" t="s">
        <v>16</v>
      </c>
      <c r="B228" s="3" t="s">
        <v>1358</v>
      </c>
      <c r="C228" s="3" t="s">
        <v>1359</v>
      </c>
      <c r="D228" s="3" t="s">
        <v>1369</v>
      </c>
      <c r="E228" t="s">
        <v>1370</v>
      </c>
      <c r="F228" t="s">
        <v>757</v>
      </c>
      <c r="G228" t="s">
        <v>1371</v>
      </c>
    </row>
    <row r="229" spans="1:7" ht="11.25" customHeight="1">
      <c r="A229" s="3" t="s">
        <v>16</v>
      </c>
      <c r="B229" s="3" t="s">
        <v>1358</v>
      </c>
      <c r="C229" s="3" t="s">
        <v>1359</v>
      </c>
      <c r="D229" s="3" t="s">
        <v>1372</v>
      </c>
      <c r="E229" t="s">
        <v>1373</v>
      </c>
      <c r="F229" t="s">
        <v>757</v>
      </c>
      <c r="G229" t="s">
        <v>1374</v>
      </c>
    </row>
    <row r="230" spans="1:7" ht="11.25" customHeight="1">
      <c r="A230" s="3" t="s">
        <v>16</v>
      </c>
      <c r="B230" s="3" t="s">
        <v>1358</v>
      </c>
      <c r="C230" s="3" t="s">
        <v>1359</v>
      </c>
      <c r="D230" s="3" t="s">
        <v>1375</v>
      </c>
      <c r="E230" t="s">
        <v>1376</v>
      </c>
      <c r="F230" t="s">
        <v>757</v>
      </c>
      <c r="G230" t="s">
        <v>1377</v>
      </c>
    </row>
    <row r="231" spans="1:7" ht="11.25" customHeight="1">
      <c r="A231" s="3" t="s">
        <v>16</v>
      </c>
      <c r="B231" s="3" t="s">
        <v>1358</v>
      </c>
      <c r="C231" s="3" t="s">
        <v>1359</v>
      </c>
      <c r="D231" s="3" t="s">
        <v>1358</v>
      </c>
      <c r="E231" t="s">
        <v>1359</v>
      </c>
      <c r="F231" t="s">
        <v>582</v>
      </c>
      <c r="G231" t="s">
        <v>1378</v>
      </c>
    </row>
    <row r="232" spans="1:7" ht="11.25" customHeight="1">
      <c r="A232" s="3" t="s">
        <v>16</v>
      </c>
      <c r="B232" s="3" t="s">
        <v>1358</v>
      </c>
      <c r="C232" s="3" t="s">
        <v>1359</v>
      </c>
      <c r="D232" s="3" t="s">
        <v>1379</v>
      </c>
      <c r="E232" t="s">
        <v>1380</v>
      </c>
      <c r="F232" t="s">
        <v>757</v>
      </c>
      <c r="G232" t="s">
        <v>1381</v>
      </c>
    </row>
    <row r="233" spans="1:7" ht="11.25" customHeight="1">
      <c r="A233" s="3" t="s">
        <v>16</v>
      </c>
      <c r="B233" s="3" t="s">
        <v>1382</v>
      </c>
      <c r="C233" s="3" t="s">
        <v>1383</v>
      </c>
      <c r="D233" s="3" t="s">
        <v>1384</v>
      </c>
      <c r="E233" t="s">
        <v>1385</v>
      </c>
      <c r="F233" t="s">
        <v>757</v>
      </c>
      <c r="G233" t="s">
        <v>1386</v>
      </c>
    </row>
    <row r="234" spans="1:7" ht="11.25" customHeight="1">
      <c r="A234" s="3" t="s">
        <v>16</v>
      </c>
      <c r="B234" s="3" t="s">
        <v>1382</v>
      </c>
      <c r="C234" s="3" t="s">
        <v>1383</v>
      </c>
      <c r="D234" s="3" t="s">
        <v>1387</v>
      </c>
      <c r="E234" t="s">
        <v>1388</v>
      </c>
      <c r="F234" t="s">
        <v>757</v>
      </c>
      <c r="G234" t="s">
        <v>1389</v>
      </c>
    </row>
    <row r="235" spans="1:7" ht="11.25" customHeight="1">
      <c r="A235" s="3" t="s">
        <v>16</v>
      </c>
      <c r="B235" s="3" t="s">
        <v>1382</v>
      </c>
      <c r="C235" s="3" t="s">
        <v>1383</v>
      </c>
      <c r="D235" s="3" t="s">
        <v>1390</v>
      </c>
      <c r="E235" t="s">
        <v>1391</v>
      </c>
      <c r="F235" t="s">
        <v>757</v>
      </c>
      <c r="G235" t="s">
        <v>1392</v>
      </c>
    </row>
    <row r="236" spans="1:7" ht="11.25" customHeight="1">
      <c r="A236" s="3" t="s">
        <v>16</v>
      </c>
      <c r="B236" s="3" t="s">
        <v>1382</v>
      </c>
      <c r="C236" s="3" t="s">
        <v>1383</v>
      </c>
      <c r="D236" s="3" t="s">
        <v>1393</v>
      </c>
      <c r="E236" t="s">
        <v>1394</v>
      </c>
      <c r="F236" t="s">
        <v>757</v>
      </c>
      <c r="G236" t="s">
        <v>1395</v>
      </c>
    </row>
    <row r="237" spans="1:7" ht="11.25" customHeight="1">
      <c r="A237" s="3" t="s">
        <v>16</v>
      </c>
      <c r="B237" s="3" t="s">
        <v>1382</v>
      </c>
      <c r="C237" s="3" t="s">
        <v>1383</v>
      </c>
      <c r="D237" s="3" t="s">
        <v>1396</v>
      </c>
      <c r="E237" t="s">
        <v>1397</v>
      </c>
      <c r="F237" t="s">
        <v>757</v>
      </c>
      <c r="G237" t="s">
        <v>1398</v>
      </c>
    </row>
    <row r="238" spans="1:7" ht="11.25" customHeight="1">
      <c r="A238" s="3" t="s">
        <v>16</v>
      </c>
      <c r="B238" s="3" t="s">
        <v>1382</v>
      </c>
      <c r="C238" s="3" t="s">
        <v>1383</v>
      </c>
      <c r="D238" s="3" t="s">
        <v>1091</v>
      </c>
      <c r="E238" t="s">
        <v>1399</v>
      </c>
      <c r="F238" t="s">
        <v>757</v>
      </c>
      <c r="G238" t="s">
        <v>1400</v>
      </c>
    </row>
    <row r="239" spans="1:7" ht="11.25" customHeight="1">
      <c r="A239" s="3" t="s">
        <v>16</v>
      </c>
      <c r="B239" s="3" t="s">
        <v>1382</v>
      </c>
      <c r="C239" s="3" t="s">
        <v>1383</v>
      </c>
      <c r="D239" s="3" t="s">
        <v>1401</v>
      </c>
      <c r="E239" t="s">
        <v>1402</v>
      </c>
      <c r="F239" t="s">
        <v>757</v>
      </c>
      <c r="G239" t="s">
        <v>1403</v>
      </c>
    </row>
    <row r="240" spans="1:7" ht="11.25" customHeight="1">
      <c r="A240" s="3" t="s">
        <v>16</v>
      </c>
      <c r="B240" s="3" t="s">
        <v>1382</v>
      </c>
      <c r="C240" s="3" t="s">
        <v>1383</v>
      </c>
      <c r="D240" s="3" t="s">
        <v>1382</v>
      </c>
      <c r="E240" t="s">
        <v>1383</v>
      </c>
      <c r="F240" t="s">
        <v>582</v>
      </c>
      <c r="G240" t="s">
        <v>1404</v>
      </c>
    </row>
    <row r="241" spans="1:7" ht="11.25" customHeight="1">
      <c r="A241" s="3" t="s">
        <v>16</v>
      </c>
      <c r="B241" s="3" t="s">
        <v>1382</v>
      </c>
      <c r="C241" s="3" t="s">
        <v>1383</v>
      </c>
      <c r="D241" s="3" t="s">
        <v>1405</v>
      </c>
      <c r="E241" t="s">
        <v>1406</v>
      </c>
      <c r="F241" t="s">
        <v>757</v>
      </c>
      <c r="G241" t="s">
        <v>1407</v>
      </c>
    </row>
    <row r="242" spans="1:7" ht="11.25" customHeight="1">
      <c r="A242" s="3" t="s">
        <v>16</v>
      </c>
      <c r="B242" s="3" t="s">
        <v>1408</v>
      </c>
      <c r="C242" s="3" t="s">
        <v>1409</v>
      </c>
      <c r="D242" s="3" t="s">
        <v>1410</v>
      </c>
      <c r="E242" t="s">
        <v>1411</v>
      </c>
      <c r="F242" t="s">
        <v>757</v>
      </c>
      <c r="G242" t="s">
        <v>1412</v>
      </c>
    </row>
    <row r="243" spans="1:7" ht="11.25" customHeight="1">
      <c r="A243" s="3" t="s">
        <v>16</v>
      </c>
      <c r="B243" s="3" t="s">
        <v>1408</v>
      </c>
      <c r="C243" s="3" t="s">
        <v>1409</v>
      </c>
      <c r="D243" s="3" t="s">
        <v>1413</v>
      </c>
      <c r="E243" t="s">
        <v>1414</v>
      </c>
      <c r="F243" t="s">
        <v>757</v>
      </c>
      <c r="G243" t="s">
        <v>1415</v>
      </c>
    </row>
    <row r="244" spans="1:7" ht="11.25" customHeight="1">
      <c r="A244" s="3" t="s">
        <v>16</v>
      </c>
      <c r="B244" s="3" t="s">
        <v>1408</v>
      </c>
      <c r="C244" s="3" t="s">
        <v>1409</v>
      </c>
      <c r="D244" s="3" t="s">
        <v>1416</v>
      </c>
      <c r="E244" t="s">
        <v>1417</v>
      </c>
      <c r="F244" t="s">
        <v>757</v>
      </c>
      <c r="G244" t="s">
        <v>1418</v>
      </c>
    </row>
    <row r="245" spans="1:7" ht="11.25" customHeight="1">
      <c r="A245" s="3" t="s">
        <v>16</v>
      </c>
      <c r="B245" s="3" t="s">
        <v>1408</v>
      </c>
      <c r="C245" s="3" t="s">
        <v>1409</v>
      </c>
      <c r="D245" s="3" t="s">
        <v>1419</v>
      </c>
      <c r="E245" t="s">
        <v>1420</v>
      </c>
      <c r="F245" t="s">
        <v>757</v>
      </c>
      <c r="G245" t="s">
        <v>1421</v>
      </c>
    </row>
    <row r="246" spans="1:7" ht="11.25" customHeight="1">
      <c r="A246" s="3" t="s">
        <v>16</v>
      </c>
      <c r="B246" s="3" t="s">
        <v>1408</v>
      </c>
      <c r="C246" s="3" t="s">
        <v>1409</v>
      </c>
      <c r="D246" s="3" t="s">
        <v>1340</v>
      </c>
      <c r="E246" t="s">
        <v>1422</v>
      </c>
      <c r="F246" t="s">
        <v>757</v>
      </c>
      <c r="G246" t="s">
        <v>1423</v>
      </c>
    </row>
    <row r="247" spans="1:7" ht="11.25" customHeight="1">
      <c r="A247" s="3" t="s">
        <v>16</v>
      </c>
      <c r="B247" s="3" t="s">
        <v>1408</v>
      </c>
      <c r="C247" s="3" t="s">
        <v>1409</v>
      </c>
      <c r="D247" s="3" t="s">
        <v>1424</v>
      </c>
      <c r="E247" t="s">
        <v>1425</v>
      </c>
      <c r="F247" t="s">
        <v>757</v>
      </c>
      <c r="G247" t="s">
        <v>1426</v>
      </c>
    </row>
    <row r="248" spans="1:7" ht="11.25" customHeight="1">
      <c r="A248" s="3" t="s">
        <v>16</v>
      </c>
      <c r="B248" s="3" t="s">
        <v>1408</v>
      </c>
      <c r="C248" s="3" t="s">
        <v>1409</v>
      </c>
      <c r="D248" s="3" t="s">
        <v>1427</v>
      </c>
      <c r="E248" t="s">
        <v>1428</v>
      </c>
      <c r="F248" t="s">
        <v>791</v>
      </c>
      <c r="G248" t="s">
        <v>1429</v>
      </c>
    </row>
    <row r="249" spans="1:7" ht="11.25" customHeight="1">
      <c r="A249" s="3" t="s">
        <v>16</v>
      </c>
      <c r="B249" s="3" t="s">
        <v>1408</v>
      </c>
      <c r="C249" s="3" t="s">
        <v>1409</v>
      </c>
      <c r="D249" s="3" t="s">
        <v>1430</v>
      </c>
      <c r="E249" t="s">
        <v>1431</v>
      </c>
      <c r="F249" t="s">
        <v>757</v>
      </c>
      <c r="G249" t="s">
        <v>1432</v>
      </c>
    </row>
    <row r="250" spans="1:7" ht="11.25" customHeight="1">
      <c r="A250" s="3" t="s">
        <v>16</v>
      </c>
      <c r="B250" s="3" t="s">
        <v>1408</v>
      </c>
      <c r="C250" s="3" t="s">
        <v>1409</v>
      </c>
      <c r="D250" s="3" t="s">
        <v>1408</v>
      </c>
      <c r="E250" t="s">
        <v>1409</v>
      </c>
      <c r="F250" t="s">
        <v>582</v>
      </c>
      <c r="G250" t="s">
        <v>1433</v>
      </c>
    </row>
    <row r="251" spans="1:7" ht="11.25" customHeight="1">
      <c r="A251" s="3" t="s">
        <v>16</v>
      </c>
      <c r="B251" s="3" t="s">
        <v>1434</v>
      </c>
      <c r="C251" s="3" t="s">
        <v>1435</v>
      </c>
      <c r="D251" s="3" t="s">
        <v>1436</v>
      </c>
      <c r="E251" t="s">
        <v>1437</v>
      </c>
      <c r="F251" t="s">
        <v>757</v>
      </c>
      <c r="G251" t="s">
        <v>1438</v>
      </c>
    </row>
    <row r="252" spans="1:7" ht="11.25" customHeight="1">
      <c r="A252" s="3" t="s">
        <v>16</v>
      </c>
      <c r="B252" s="3" t="s">
        <v>1434</v>
      </c>
      <c r="C252" s="3" t="s">
        <v>1435</v>
      </c>
      <c r="D252" s="3" t="s">
        <v>1439</v>
      </c>
      <c r="E252" t="s">
        <v>1440</v>
      </c>
      <c r="F252" t="s">
        <v>757</v>
      </c>
      <c r="G252" t="s">
        <v>1441</v>
      </c>
    </row>
    <row r="253" spans="1:7" ht="11.25" customHeight="1">
      <c r="A253" s="3" t="s">
        <v>16</v>
      </c>
      <c r="B253" s="3" t="s">
        <v>1434</v>
      </c>
      <c r="C253" s="3" t="s">
        <v>1435</v>
      </c>
      <c r="D253" s="3" t="s">
        <v>1442</v>
      </c>
      <c r="E253" t="s">
        <v>1443</v>
      </c>
      <c r="F253" t="s">
        <v>757</v>
      </c>
      <c r="G253" t="s">
        <v>1444</v>
      </c>
    </row>
    <row r="254" spans="1:7" ht="11.25" customHeight="1">
      <c r="A254" s="3" t="s">
        <v>16</v>
      </c>
      <c r="B254" s="3" t="s">
        <v>1434</v>
      </c>
      <c r="C254" s="3" t="s">
        <v>1435</v>
      </c>
      <c r="D254" s="3" t="s">
        <v>1445</v>
      </c>
      <c r="E254" t="s">
        <v>1446</v>
      </c>
      <c r="F254" t="s">
        <v>757</v>
      </c>
      <c r="G254" t="s">
        <v>1447</v>
      </c>
    </row>
    <row r="255" spans="1:7" ht="11.25" customHeight="1">
      <c r="A255" s="3" t="s">
        <v>16</v>
      </c>
      <c r="B255" s="3" t="s">
        <v>1434</v>
      </c>
      <c r="C255" s="3" t="s">
        <v>1435</v>
      </c>
      <c r="D255" s="3" t="s">
        <v>1448</v>
      </c>
      <c r="E255" t="s">
        <v>1449</v>
      </c>
      <c r="F255" t="s">
        <v>757</v>
      </c>
      <c r="G255" t="s">
        <v>1450</v>
      </c>
    </row>
    <row r="256" spans="1:7" ht="11.25" customHeight="1">
      <c r="A256" s="3" t="s">
        <v>16</v>
      </c>
      <c r="B256" s="3" t="s">
        <v>1434</v>
      </c>
      <c r="C256" s="3" t="s">
        <v>1435</v>
      </c>
      <c r="D256" s="3" t="s">
        <v>1451</v>
      </c>
      <c r="E256" t="s">
        <v>1452</v>
      </c>
      <c r="F256" t="s">
        <v>757</v>
      </c>
      <c r="G256" t="s">
        <v>1453</v>
      </c>
    </row>
    <row r="257" spans="1:7" ht="11.25" customHeight="1">
      <c r="A257" s="3" t="s">
        <v>16</v>
      </c>
      <c r="B257" s="3" t="s">
        <v>1434</v>
      </c>
      <c r="C257" s="3" t="s">
        <v>1435</v>
      </c>
      <c r="D257" s="3" t="s">
        <v>1454</v>
      </c>
      <c r="E257" t="s">
        <v>1455</v>
      </c>
      <c r="F257" t="s">
        <v>757</v>
      </c>
      <c r="G257" t="s">
        <v>1456</v>
      </c>
    </row>
    <row r="258" spans="1:7" ht="11.25" customHeight="1">
      <c r="A258" s="3" t="s">
        <v>16</v>
      </c>
      <c r="B258" s="3" t="s">
        <v>1434</v>
      </c>
      <c r="C258" s="3" t="s">
        <v>1435</v>
      </c>
      <c r="D258" s="3" t="s">
        <v>1457</v>
      </c>
      <c r="E258" t="s">
        <v>1458</v>
      </c>
      <c r="F258" t="s">
        <v>757</v>
      </c>
      <c r="G258" t="s">
        <v>1459</v>
      </c>
    </row>
    <row r="259" spans="1:7" ht="11.25" customHeight="1">
      <c r="A259" s="3" t="s">
        <v>16</v>
      </c>
      <c r="B259" s="3" t="s">
        <v>1434</v>
      </c>
      <c r="C259" s="3" t="s">
        <v>1435</v>
      </c>
      <c r="D259" s="3" t="s">
        <v>1460</v>
      </c>
      <c r="E259" t="s">
        <v>1461</v>
      </c>
      <c r="F259" t="s">
        <v>791</v>
      </c>
      <c r="G259" t="s">
        <v>1462</v>
      </c>
    </row>
    <row r="260" spans="1:7" ht="11.25" customHeight="1">
      <c r="A260" s="3" t="s">
        <v>16</v>
      </c>
      <c r="B260" s="3" t="s">
        <v>1434</v>
      </c>
      <c r="C260" s="3" t="s">
        <v>1435</v>
      </c>
      <c r="D260" s="3" t="s">
        <v>1434</v>
      </c>
      <c r="E260" t="s">
        <v>1435</v>
      </c>
      <c r="F260" t="s">
        <v>582</v>
      </c>
      <c r="G260" t="s">
        <v>1463</v>
      </c>
    </row>
    <row r="261" spans="1:7" ht="11.25" customHeight="1">
      <c r="A261" s="3" t="s">
        <v>16</v>
      </c>
      <c r="B261" s="3" t="s">
        <v>1464</v>
      </c>
      <c r="C261" s="3" t="s">
        <v>1465</v>
      </c>
      <c r="D261" s="3" t="s">
        <v>765</v>
      </c>
      <c r="E261" t="s">
        <v>1466</v>
      </c>
      <c r="F261" t="s">
        <v>757</v>
      </c>
      <c r="G261" t="s">
        <v>1467</v>
      </c>
    </row>
    <row r="262" spans="1:7" ht="11.25" customHeight="1">
      <c r="A262" s="3" t="s">
        <v>16</v>
      </c>
      <c r="B262" s="3" t="s">
        <v>1464</v>
      </c>
      <c r="C262" s="3" t="s">
        <v>1465</v>
      </c>
      <c r="D262" s="3" t="s">
        <v>1468</v>
      </c>
      <c r="E262" t="s">
        <v>1469</v>
      </c>
      <c r="F262" t="s">
        <v>757</v>
      </c>
      <c r="G262" t="s">
        <v>1470</v>
      </c>
    </row>
    <row r="263" spans="1:7" ht="11.25" customHeight="1">
      <c r="A263" s="3" t="s">
        <v>16</v>
      </c>
      <c r="B263" s="3" t="s">
        <v>1464</v>
      </c>
      <c r="C263" s="3" t="s">
        <v>1465</v>
      </c>
      <c r="D263" s="3" t="s">
        <v>1471</v>
      </c>
      <c r="E263" t="s">
        <v>1472</v>
      </c>
      <c r="F263" t="s">
        <v>757</v>
      </c>
      <c r="G263" t="s">
        <v>1473</v>
      </c>
    </row>
    <row r="264" spans="1:7" ht="11.25" customHeight="1">
      <c r="A264" s="3" t="s">
        <v>16</v>
      </c>
      <c r="B264" s="3" t="s">
        <v>1464</v>
      </c>
      <c r="C264" s="3" t="s">
        <v>1465</v>
      </c>
      <c r="D264" s="3" t="s">
        <v>1474</v>
      </c>
      <c r="E264" t="s">
        <v>1475</v>
      </c>
      <c r="F264" t="s">
        <v>757</v>
      </c>
      <c r="G264" t="s">
        <v>1476</v>
      </c>
    </row>
    <row r="265" spans="1:7" ht="11.25" customHeight="1">
      <c r="A265" s="3" t="s">
        <v>16</v>
      </c>
      <c r="B265" s="3" t="s">
        <v>1464</v>
      </c>
      <c r="C265" s="3" t="s">
        <v>1465</v>
      </c>
      <c r="D265" s="3" t="s">
        <v>1477</v>
      </c>
      <c r="E265" t="s">
        <v>1478</v>
      </c>
      <c r="F265" t="s">
        <v>757</v>
      </c>
      <c r="G265" t="s">
        <v>1479</v>
      </c>
    </row>
    <row r="266" spans="1:7" ht="11.25" customHeight="1">
      <c r="A266" s="3" t="s">
        <v>16</v>
      </c>
      <c r="B266" s="3" t="s">
        <v>1464</v>
      </c>
      <c r="C266" s="3" t="s">
        <v>1465</v>
      </c>
      <c r="D266" s="3" t="s">
        <v>1480</v>
      </c>
      <c r="E266" t="s">
        <v>1481</v>
      </c>
      <c r="F266" t="s">
        <v>757</v>
      </c>
      <c r="G266" t="s">
        <v>1482</v>
      </c>
    </row>
    <row r="267" spans="1:7" ht="11.25" customHeight="1">
      <c r="A267" s="3" t="s">
        <v>16</v>
      </c>
      <c r="B267" s="3" t="s">
        <v>1464</v>
      </c>
      <c r="C267" s="3" t="s">
        <v>1465</v>
      </c>
      <c r="D267" s="3" t="s">
        <v>1483</v>
      </c>
      <c r="E267" t="s">
        <v>1484</v>
      </c>
      <c r="F267" t="s">
        <v>757</v>
      </c>
      <c r="G267" t="s">
        <v>1485</v>
      </c>
    </row>
    <row r="268" spans="1:7" ht="11.25" customHeight="1">
      <c r="A268" s="3" t="s">
        <v>16</v>
      </c>
      <c r="B268" s="3" t="s">
        <v>1464</v>
      </c>
      <c r="C268" s="3" t="s">
        <v>1465</v>
      </c>
      <c r="D268" s="3" t="s">
        <v>1486</v>
      </c>
      <c r="E268" t="s">
        <v>1487</v>
      </c>
      <c r="F268" t="s">
        <v>791</v>
      </c>
      <c r="G268" t="s">
        <v>1488</v>
      </c>
    </row>
    <row r="269" spans="1:7" ht="11.25" customHeight="1">
      <c r="A269" s="3" t="s">
        <v>16</v>
      </c>
      <c r="B269" s="3" t="s">
        <v>1464</v>
      </c>
      <c r="C269" s="3" t="s">
        <v>1465</v>
      </c>
      <c r="D269" s="3" t="s">
        <v>1464</v>
      </c>
      <c r="E269" t="s">
        <v>1465</v>
      </c>
      <c r="F269" t="s">
        <v>582</v>
      </c>
      <c r="G269" t="s">
        <v>1489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D373C-B3F2-0C48-8385-4A52C446B395}">
  <sheetPr>
    <tabColor rgb="FFFFCC99"/>
  </sheetPr>
  <dimension ref="A1:C3"/>
  <sheetViews>
    <sheetView showGridLines="0" workbookViewId="0"/>
  </sheetViews>
  <sheetFormatPr defaultColWidth="9.140625" defaultRowHeight="11.25" customHeight="1"/>
  <cols>
    <col min="1" max="3" width="9.140625" style="321"/>
  </cols>
  <sheetData>
    <row r="1" spans="1:3" ht="11.25" customHeight="1">
      <c r="A1" s="321" t="s">
        <v>1490</v>
      </c>
      <c r="B1" s="321" t="s">
        <v>1491</v>
      </c>
      <c r="C1" s="321" t="s">
        <v>272</v>
      </c>
    </row>
    <row r="2" spans="1:3" ht="11.25" customHeight="1">
      <c r="A2" s="321">
        <v>4189678</v>
      </c>
      <c r="B2" s="321" t="s">
        <v>1492</v>
      </c>
      <c r="C2" s="321" t="s">
        <v>1493</v>
      </c>
    </row>
    <row r="3" spans="1:3" ht="11.25" customHeight="1">
      <c r="A3" s="321">
        <v>4190415</v>
      </c>
      <c r="B3" s="321" t="s">
        <v>1494</v>
      </c>
      <c r="C3" s="321" t="s">
        <v>1493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D82AD-AFFF-8F81-1521-17CF35D231B3}">
  <sheetPr>
    <tabColor rgb="FFCCCCFF"/>
  </sheetPr>
  <dimension ref="A1:W29"/>
  <sheetViews>
    <sheetView showGridLines="0" topLeftCell="C3" zoomScale="90" workbookViewId="0">
      <selection activeCell="F25" sqref="F25"/>
    </sheetView>
  </sheetViews>
  <sheetFormatPr defaultColWidth="9.140625" defaultRowHeight="11.25" customHeight="1"/>
  <cols>
    <col min="1" max="2" width="9.140625" hidden="1"/>
    <col min="3" max="3" width="3.7109375" customWidth="1"/>
    <col min="4" max="4" width="5.7109375" customWidth="1"/>
    <col min="5" max="6" width="35.7109375" customWidth="1"/>
    <col min="7" max="7" width="3.7109375" hidden="1" customWidth="1"/>
    <col min="8" max="8" width="5.7109375" customWidth="1"/>
    <col min="9" max="9" width="35.7109375" customWidth="1"/>
    <col min="10" max="10" width="7.42578125" style="144" customWidth="1"/>
    <col min="11" max="11" width="6.28515625" style="144" customWidth="1"/>
    <col min="12" max="12" width="13.85546875" style="144" customWidth="1"/>
    <col min="13" max="13" width="7.140625" style="144" customWidth="1"/>
    <col min="14" max="14" width="4.42578125" style="144" customWidth="1"/>
    <col min="15" max="15" width="7" style="144" customWidth="1"/>
    <col min="16" max="16" width="7.140625" style="144" customWidth="1"/>
    <col min="17" max="17" width="10.140625" style="144" customWidth="1"/>
    <col min="18" max="18" width="13.42578125" style="144" customWidth="1"/>
    <col min="19" max="19" width="7.140625" style="144" customWidth="1"/>
    <col min="20" max="20" width="2.28515625" style="144" customWidth="1"/>
    <col min="21" max="21" width="1.42578125" style="144" customWidth="1"/>
    <col min="23" max="23" width="9.140625" style="134"/>
  </cols>
  <sheetData>
    <row r="1" spans="1:23" s="134" customFormat="1" ht="5.25" hidden="1" customHeight="1">
      <c r="J1" s="144"/>
      <c r="K1" s="144"/>
      <c r="L1" s="144"/>
      <c r="M1" s="144"/>
      <c r="N1" s="447"/>
      <c r="O1" s="447"/>
      <c r="P1" s="447"/>
      <c r="Q1" s="447"/>
      <c r="R1" s="447"/>
      <c r="S1" s="447"/>
      <c r="T1" s="447"/>
      <c r="U1" s="144"/>
    </row>
    <row r="2" spans="1:23" s="134" customFormat="1" ht="5.25" hidden="1" customHeight="1"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</row>
    <row r="3" spans="1:23" s="134" customFormat="1" ht="6" customHeight="1"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</row>
    <row r="4" spans="1:23" s="70" customFormat="1" ht="22.5" customHeight="1">
      <c r="A4" s="23"/>
      <c r="B4" s="15"/>
      <c r="C4" s="26"/>
      <c r="D4" s="451" t="s">
        <v>57</v>
      </c>
      <c r="E4" s="451"/>
      <c r="F4" s="451"/>
      <c r="G4" s="451"/>
      <c r="H4" s="451"/>
      <c r="J4" s="295"/>
      <c r="K4" s="295"/>
      <c r="L4" s="295"/>
      <c r="M4" s="295"/>
      <c r="N4" s="295"/>
      <c r="O4" s="295"/>
      <c r="P4" s="296"/>
      <c r="Q4" s="295"/>
      <c r="R4" s="295"/>
      <c r="S4" s="295"/>
      <c r="T4" s="295"/>
      <c r="U4" s="295"/>
      <c r="W4" s="136"/>
    </row>
    <row r="5" spans="1:23" ht="6" customHeight="1">
      <c r="N5" s="447"/>
      <c r="O5" s="447"/>
      <c r="P5" s="447"/>
      <c r="Q5" s="447"/>
      <c r="R5" s="447"/>
      <c r="S5" s="447"/>
      <c r="T5" s="447"/>
    </row>
    <row r="6" spans="1:23" ht="24.75" customHeight="1">
      <c r="D6" s="452" t="s">
        <v>58</v>
      </c>
      <c r="E6" s="444" t="s">
        <v>59</v>
      </c>
      <c r="F6" s="444" t="s">
        <v>60</v>
      </c>
      <c r="G6" s="445" t="s">
        <v>61</v>
      </c>
      <c r="H6" s="444" t="s">
        <v>58</v>
      </c>
      <c r="I6" s="444" t="s">
        <v>62</v>
      </c>
      <c r="J6" s="443"/>
      <c r="K6" s="443"/>
      <c r="L6" s="443"/>
      <c r="M6" s="443"/>
      <c r="N6" s="443"/>
      <c r="O6" s="443"/>
      <c r="P6" s="443"/>
      <c r="Q6" s="443"/>
      <c r="R6" s="443"/>
      <c r="S6" s="443"/>
      <c r="T6" s="443"/>
      <c r="U6" s="439"/>
    </row>
    <row r="7" spans="1:23" ht="11.25" customHeight="1">
      <c r="D7" s="453"/>
      <c r="E7" s="444"/>
      <c r="F7" s="444"/>
      <c r="G7" s="445"/>
      <c r="H7" s="444"/>
      <c r="I7" s="444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439"/>
    </row>
    <row r="8" spans="1:23" ht="11.25" hidden="1" customHeight="1">
      <c r="D8" s="100" t="s">
        <v>63</v>
      </c>
      <c r="E8" s="100" t="s">
        <v>64</v>
      </c>
      <c r="F8" s="100" t="s">
        <v>65</v>
      </c>
      <c r="G8" s="441" t="s">
        <v>66</v>
      </c>
      <c r="H8" s="441"/>
      <c r="I8" s="442"/>
      <c r="J8" s="298"/>
      <c r="K8" s="298"/>
      <c r="L8" s="298"/>
      <c r="M8" s="298"/>
      <c r="N8" s="299"/>
      <c r="O8" s="299"/>
      <c r="P8" s="299"/>
      <c r="Q8" s="299"/>
      <c r="R8" s="299"/>
      <c r="S8" s="299"/>
      <c r="T8" s="299"/>
      <c r="U8" s="298"/>
    </row>
    <row r="9" spans="1:23" ht="45" hidden="1" customHeight="1">
      <c r="C9" t="s">
        <v>67</v>
      </c>
      <c r="D9" s="448" t="s">
        <v>68</v>
      </c>
      <c r="E9" s="440"/>
      <c r="F9" s="440" t="str">
        <f ca="1">IF(ISERROR(INDEX(REESTR_VT_RANGE,MATCH(W9,OFFSET(REESTR_VT_RANGE,0,1),0))),"",INDEX(REESTR_VT_RANGE,MATCH(W9,OFFSET(REESTR_VT_RANGE,0,1),0)))</f>
        <v/>
      </c>
      <c r="G9" s="293" t="s">
        <v>67</v>
      </c>
      <c r="H9" s="280">
        <v>1</v>
      </c>
      <c r="I9" s="414"/>
      <c r="J9" s="300"/>
      <c r="K9" s="300"/>
      <c r="L9" s="300"/>
      <c r="M9" s="300"/>
      <c r="N9" s="297"/>
      <c r="O9" s="300"/>
      <c r="P9" s="300"/>
      <c r="Q9" s="300"/>
      <c r="R9" s="300"/>
      <c r="S9" s="300"/>
      <c r="T9" s="301"/>
      <c r="U9" s="297"/>
      <c r="W9" s="134" t="s">
        <v>67</v>
      </c>
    </row>
    <row r="10" spans="1:23" ht="0.75" hidden="1" customHeight="1">
      <c r="C10" t="s">
        <v>67</v>
      </c>
      <c r="D10" s="449"/>
      <c r="E10" s="440"/>
      <c r="F10" s="440"/>
      <c r="G10" s="293" t="s">
        <v>67</v>
      </c>
      <c r="H10" s="291"/>
      <c r="I10" s="292" t="s">
        <v>67</v>
      </c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3"/>
    </row>
    <row r="11" spans="1:23" ht="45" customHeight="1">
      <c r="C11" s="115" t="s">
        <v>67</v>
      </c>
      <c r="D11" s="448" t="s">
        <v>63</v>
      </c>
      <c r="E11" s="450" t="s">
        <v>69</v>
      </c>
      <c r="F11" s="440" t="str">
        <f ca="1">IF(ISERROR(INDEX(REESTR_VT_RANGE,MATCH(W11,OFFSET(REESTR_VT_RANGE,0,1),0))),"",INDEX(REESTR_VT_RANGE,MATCH(W11,OFFSET(REESTR_VT_RANGE,0,1),0)))</f>
        <v>Единый тариф регионального оператора по обращению с твердыми коммунальными отходами</v>
      </c>
      <c r="G11" s="294" t="s">
        <v>67</v>
      </c>
      <c r="H11" s="280">
        <v>1</v>
      </c>
      <c r="I11" s="414" t="s">
        <v>70</v>
      </c>
      <c r="J11" s="300"/>
      <c r="K11" s="300"/>
      <c r="L11" s="300"/>
      <c r="M11" s="300"/>
      <c r="N11" s="297"/>
      <c r="O11" s="300"/>
      <c r="P11" s="300"/>
      <c r="Q11" s="300"/>
      <c r="R11" s="300"/>
      <c r="S11" s="300"/>
      <c r="T11" s="301"/>
      <c r="U11" s="297"/>
      <c r="W11" s="134" t="s">
        <v>71</v>
      </c>
    </row>
    <row r="12" spans="1:23" ht="0.75" hidden="1" customHeight="1">
      <c r="C12" t="s">
        <v>67</v>
      </c>
      <c r="D12" s="449"/>
      <c r="E12" s="440"/>
      <c r="F12" s="440"/>
      <c r="G12" s="294" t="s">
        <v>67</v>
      </c>
      <c r="H12" s="304"/>
      <c r="I12" s="118" t="s">
        <v>67</v>
      </c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3"/>
    </row>
    <row r="13" spans="1:23" ht="0.75" hidden="1" customHeight="1">
      <c r="C13" t="s">
        <v>67</v>
      </c>
      <c r="D13" s="105"/>
      <c r="E13" s="446" t="s">
        <v>67</v>
      </c>
      <c r="F13" s="446"/>
      <c r="G13" s="446" t="s">
        <v>67</v>
      </c>
      <c r="H13" s="446"/>
      <c r="I13" s="446"/>
      <c r="J13" s="302"/>
      <c r="K13" s="302"/>
      <c r="L13" s="302"/>
      <c r="M13" s="302"/>
      <c r="N13" s="302"/>
      <c r="O13" s="302"/>
      <c r="P13" s="302"/>
      <c r="Q13" s="302"/>
      <c r="R13" s="302"/>
      <c r="S13" s="302"/>
      <c r="T13" s="302"/>
      <c r="U13" s="302"/>
      <c r="W13" s="134" t="s">
        <v>67</v>
      </c>
    </row>
    <row r="14" spans="1:23" ht="11.25" customHeight="1">
      <c r="D14" s="120"/>
    </row>
    <row r="29" spans="23:23" ht="11.25" customHeight="1">
      <c r="W29"/>
    </row>
  </sheetData>
  <sheetProtection formatColumns="0" formatRows="0" insertRows="0" deleteColumns="0" deleteRows="0" sort="0" autoFilter="0"/>
  <mergeCells count="20">
    <mergeCell ref="E13:I13"/>
    <mergeCell ref="N1:T1"/>
    <mergeCell ref="D11:D12"/>
    <mergeCell ref="E11:E12"/>
    <mergeCell ref="F11:F12"/>
    <mergeCell ref="F6:F7"/>
    <mergeCell ref="D4:H4"/>
    <mergeCell ref="N5:T5"/>
    <mergeCell ref="D9:D10"/>
    <mergeCell ref="D6:D7"/>
    <mergeCell ref="U6:U7"/>
    <mergeCell ref="E9:E10"/>
    <mergeCell ref="G8:I8"/>
    <mergeCell ref="N6:T6"/>
    <mergeCell ref="J6:M6"/>
    <mergeCell ref="I6:I7"/>
    <mergeCell ref="H6:H7"/>
    <mergeCell ref="E6:E7"/>
    <mergeCell ref="F9:F10"/>
    <mergeCell ref="G6:G7"/>
  </mergeCells>
  <dataValidations count="2">
    <dataValidation type="list" allowBlank="1" showInputMessage="1" showErrorMessage="1" errorTitle="Ошибка" error="Выберите значение из списка" prompt="Выберите значение из списка" sqref="E9:E12" xr:uid="{00000000-0002-0000-0200-000000000000}">
      <formula1>REESTR_VED_RANGE</formula1>
    </dataValidation>
    <dataValidation type="textLength" operator="lessThanOrEqual" allowBlank="1" showInputMessage="1" showErrorMessage="1" errorTitle="Ошибка" error="Допускается ввод не более 900 символов!" sqref="I9 I11" xr:uid="{00000000-0002-0000-0200-000001000000}">
      <formula1>900</formula1>
    </dataValidation>
  </dataValidation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93DA9-455A-660E-9CB8-6E5A1F0EB405}">
  <sheetPr>
    <tabColor rgb="FFCCCCFF"/>
  </sheetPr>
  <dimension ref="A1:AP51"/>
  <sheetViews>
    <sheetView showGridLines="0" topLeftCell="C3" zoomScale="90" workbookViewId="0">
      <selection activeCell="U14" sqref="U14"/>
    </sheetView>
  </sheetViews>
  <sheetFormatPr defaultColWidth="9.140625" defaultRowHeight="11.25" customHeight="1"/>
  <cols>
    <col min="1" max="2" width="9.140625" hidden="1"/>
    <col min="3" max="4" width="3.7109375" customWidth="1"/>
    <col min="5" max="6" width="16" customWidth="1"/>
    <col min="7" max="7" width="3.7109375" customWidth="1"/>
    <col min="8" max="8" width="13.140625" customWidth="1"/>
    <col min="9" max="9" width="0.28515625" customWidth="1"/>
    <col min="10" max="10" width="10.140625" customWidth="1"/>
    <col min="11" max="11" width="13.42578125" customWidth="1"/>
    <col min="12" max="12" width="3.7109375" hidden="1" customWidth="1"/>
    <col min="13" max="13" width="3.7109375" customWidth="1"/>
    <col min="14" max="14" width="19.7109375" customWidth="1"/>
    <col min="15" max="15" width="0.28515625" customWidth="1"/>
    <col min="16" max="16" width="11.7109375" customWidth="1"/>
    <col min="17" max="17" width="13.42578125" customWidth="1"/>
    <col min="18" max="18" width="3.7109375" hidden="1" customWidth="1"/>
    <col min="19" max="19" width="3.7109375" customWidth="1"/>
    <col min="20" max="20" width="25.7109375" customWidth="1"/>
    <col min="21" max="21" width="3.7109375" hidden="1" customWidth="1"/>
    <col min="22" max="22" width="3.7109375" customWidth="1"/>
    <col min="23" max="23" width="25.7109375" customWidth="1"/>
    <col min="24" max="24" width="3.7109375" hidden="1" customWidth="1"/>
    <col min="25" max="25" width="3.7109375" customWidth="1"/>
    <col min="26" max="26" width="25.7109375" customWidth="1"/>
    <col min="27" max="27" width="11.7109375" customWidth="1"/>
    <col min="28" max="28" width="0.28515625" customWidth="1"/>
    <col min="29" max="29" width="10.140625" customWidth="1"/>
    <col min="30" max="30" width="13.42578125" customWidth="1"/>
    <col min="31" max="31" width="3.7109375" hidden="1" customWidth="1"/>
    <col min="32" max="32" width="3.7109375" customWidth="1"/>
    <col min="33" max="33" width="16.42578125" customWidth="1"/>
    <col min="34" max="34" width="0.28515625" customWidth="1"/>
    <col min="35" max="35" width="10.140625" customWidth="1"/>
    <col min="36" max="36" width="13.42578125" customWidth="1"/>
    <col min="37" max="37" width="3.7109375" hidden="1" customWidth="1"/>
    <col min="38" max="38" width="3.7109375" customWidth="1"/>
    <col min="39" max="39" width="8.7109375" customWidth="1"/>
    <col min="40" max="40" width="21.7109375" customWidth="1"/>
    <col min="42" max="42" width="9.140625" style="44"/>
  </cols>
  <sheetData>
    <row r="1" spans="1:42" s="134" customFormat="1" ht="5.25" hidden="1" customHeight="1"/>
    <row r="2" spans="1:42" s="176" customFormat="1" ht="5.25" hidden="1" customHeight="1">
      <c r="J2" s="176" t="s">
        <v>72</v>
      </c>
      <c r="K2" s="176" t="s">
        <v>73</v>
      </c>
      <c r="P2" s="176" t="s">
        <v>74</v>
      </c>
      <c r="Q2" s="176" t="s">
        <v>73</v>
      </c>
      <c r="W2" s="176" t="s">
        <v>75</v>
      </c>
      <c r="Z2" s="176" t="s">
        <v>76</v>
      </c>
      <c r="AC2" s="176" t="s">
        <v>72</v>
      </c>
      <c r="AD2" s="176" t="s">
        <v>73</v>
      </c>
      <c r="AI2" s="176" t="s">
        <v>72</v>
      </c>
      <c r="AJ2" s="176" t="s">
        <v>73</v>
      </c>
    </row>
    <row r="3" spans="1:42" s="121" customFormat="1" ht="6" customHeight="1">
      <c r="AP3" s="84"/>
    </row>
    <row r="4" spans="1:42" s="70" customFormat="1" ht="26.25" customHeight="1">
      <c r="A4" s="23"/>
      <c r="B4" s="15"/>
      <c r="C4" s="26"/>
      <c r="D4" s="451" t="s">
        <v>77</v>
      </c>
      <c r="E4" s="451"/>
      <c r="F4" s="451"/>
      <c r="G4" s="451"/>
      <c r="H4" s="451"/>
      <c r="I4" s="151"/>
      <c r="R4" s="86"/>
      <c r="AP4" s="130"/>
    </row>
    <row r="5" spans="1:42" s="121" customFormat="1" ht="6" customHeight="1">
      <c r="AP5" s="84"/>
    </row>
    <row r="6" spans="1:42" ht="31.5" customHeight="1">
      <c r="D6" s="444" t="s">
        <v>58</v>
      </c>
      <c r="E6" s="444" t="s">
        <v>59</v>
      </c>
      <c r="F6" s="444" t="s">
        <v>60</v>
      </c>
      <c r="G6" s="444" t="s">
        <v>58</v>
      </c>
      <c r="H6" s="444" t="s">
        <v>62</v>
      </c>
      <c r="I6" s="153"/>
      <c r="J6" s="467" t="s">
        <v>78</v>
      </c>
      <c r="K6" s="467"/>
      <c r="L6" s="467"/>
      <c r="M6" s="467"/>
      <c r="N6" s="467"/>
      <c r="O6" s="158"/>
      <c r="P6" s="463" t="s">
        <v>79</v>
      </c>
      <c r="Q6" s="464"/>
      <c r="R6" s="464"/>
      <c r="S6" s="464"/>
      <c r="T6" s="464"/>
      <c r="U6" s="464"/>
      <c r="V6" s="464"/>
      <c r="W6" s="464"/>
      <c r="X6" s="464"/>
      <c r="Y6" s="464"/>
      <c r="Z6" s="464"/>
      <c r="AA6" s="465"/>
      <c r="AB6" s="160"/>
      <c r="AC6" s="462" t="s">
        <v>80</v>
      </c>
      <c r="AD6" s="462"/>
      <c r="AE6" s="462"/>
      <c r="AF6" s="462"/>
      <c r="AG6" s="462"/>
      <c r="AH6" s="163"/>
      <c r="AI6" s="444" t="s">
        <v>81</v>
      </c>
      <c r="AJ6" s="444"/>
      <c r="AK6" s="444"/>
      <c r="AL6" s="444"/>
      <c r="AM6" s="454"/>
      <c r="AN6" s="444" t="s">
        <v>82</v>
      </c>
      <c r="AO6" s="89"/>
    </row>
    <row r="7" spans="1:42" ht="22.5" customHeight="1">
      <c r="D7" s="444"/>
      <c r="E7" s="444"/>
      <c r="F7" s="444"/>
      <c r="G7" s="444"/>
      <c r="H7" s="454"/>
      <c r="I7" s="154"/>
      <c r="J7" s="444" t="s">
        <v>83</v>
      </c>
      <c r="K7" s="454"/>
      <c r="L7" s="445" t="s">
        <v>61</v>
      </c>
      <c r="M7" s="444" t="s">
        <v>58</v>
      </c>
      <c r="N7" s="444" t="s">
        <v>84</v>
      </c>
      <c r="O7" s="153"/>
      <c r="P7" s="444" t="s">
        <v>83</v>
      </c>
      <c r="Q7" s="454"/>
      <c r="R7" s="445" t="s">
        <v>61</v>
      </c>
      <c r="S7" s="444" t="s">
        <v>58</v>
      </c>
      <c r="T7" s="444" t="s">
        <v>84</v>
      </c>
      <c r="U7" s="445" t="s">
        <v>61</v>
      </c>
      <c r="V7" s="444" t="s">
        <v>58</v>
      </c>
      <c r="W7" s="444" t="s">
        <v>85</v>
      </c>
      <c r="X7" s="445" t="s">
        <v>61</v>
      </c>
      <c r="Y7" s="444" t="s">
        <v>58</v>
      </c>
      <c r="Z7" s="444" t="s">
        <v>86</v>
      </c>
      <c r="AA7" s="444" t="s">
        <v>87</v>
      </c>
      <c r="AB7" s="153"/>
      <c r="AC7" s="444" t="s">
        <v>83</v>
      </c>
      <c r="AD7" s="454"/>
      <c r="AE7" s="445" t="s">
        <v>61</v>
      </c>
      <c r="AF7" s="444" t="s">
        <v>58</v>
      </c>
      <c r="AG7" s="444" t="s">
        <v>88</v>
      </c>
      <c r="AH7" s="153"/>
      <c r="AI7" s="444" t="s">
        <v>83</v>
      </c>
      <c r="AJ7" s="454"/>
      <c r="AK7" s="445" t="s">
        <v>61</v>
      </c>
      <c r="AL7" s="444" t="s">
        <v>58</v>
      </c>
      <c r="AM7" s="454" t="s">
        <v>88</v>
      </c>
      <c r="AN7" s="444"/>
      <c r="AO7" s="89"/>
    </row>
    <row r="8" spans="1:42" ht="27.75" customHeight="1">
      <c r="D8" s="444"/>
      <c r="E8" s="444"/>
      <c r="F8" s="444"/>
      <c r="G8" s="444"/>
      <c r="H8" s="454"/>
      <c r="I8" s="154"/>
      <c r="J8" s="146" t="s">
        <v>89</v>
      </c>
      <c r="K8" s="179" t="s">
        <v>90</v>
      </c>
      <c r="L8" s="445"/>
      <c r="M8" s="444"/>
      <c r="N8" s="444"/>
      <c r="O8" s="153"/>
      <c r="P8" s="169" t="s">
        <v>89</v>
      </c>
      <c r="Q8" s="179" t="s">
        <v>90</v>
      </c>
      <c r="R8" s="445"/>
      <c r="S8" s="444"/>
      <c r="T8" s="444"/>
      <c r="U8" s="445"/>
      <c r="V8" s="444"/>
      <c r="W8" s="444"/>
      <c r="X8" s="445"/>
      <c r="Y8" s="444"/>
      <c r="Z8" s="444"/>
      <c r="AA8" s="444"/>
      <c r="AB8" s="153"/>
      <c r="AC8" s="146" t="s">
        <v>89</v>
      </c>
      <c r="AD8" s="179" t="s">
        <v>90</v>
      </c>
      <c r="AE8" s="445"/>
      <c r="AF8" s="444"/>
      <c r="AG8" s="444"/>
      <c r="AH8" s="153"/>
      <c r="AI8" s="146" t="s">
        <v>89</v>
      </c>
      <c r="AJ8" s="179" t="s">
        <v>90</v>
      </c>
      <c r="AK8" s="445"/>
      <c r="AL8" s="444"/>
      <c r="AM8" s="454"/>
      <c r="AN8" s="444"/>
      <c r="AO8" s="89"/>
    </row>
    <row r="9" spans="1:42" ht="11.25" hidden="1" customHeight="1">
      <c r="D9" s="43" t="s">
        <v>63</v>
      </c>
      <c r="E9" s="43" t="s">
        <v>64</v>
      </c>
      <c r="F9" s="43" t="s">
        <v>65</v>
      </c>
      <c r="G9" s="441" t="s">
        <v>66</v>
      </c>
      <c r="H9" s="441"/>
      <c r="I9" s="43"/>
      <c r="J9" s="150" t="s">
        <v>91</v>
      </c>
      <c r="K9" s="150" t="s">
        <v>92</v>
      </c>
      <c r="L9" s="466" t="s">
        <v>93</v>
      </c>
      <c r="M9" s="466"/>
      <c r="N9" s="466"/>
      <c r="O9" s="43"/>
      <c r="P9" s="100" t="s">
        <v>94</v>
      </c>
      <c r="Q9" s="100" t="s">
        <v>95</v>
      </c>
      <c r="R9" s="441" t="s">
        <v>96</v>
      </c>
      <c r="S9" s="441"/>
      <c r="T9" s="441"/>
      <c r="U9" s="441" t="s">
        <v>97</v>
      </c>
      <c r="V9" s="441"/>
      <c r="W9" s="441"/>
      <c r="X9" s="441" t="s">
        <v>98</v>
      </c>
      <c r="Y9" s="441"/>
      <c r="Z9" s="441"/>
      <c r="AA9" s="100" t="s">
        <v>99</v>
      </c>
      <c r="AB9" s="43"/>
      <c r="AC9" s="100" t="s">
        <v>100</v>
      </c>
      <c r="AD9" s="100" t="s">
        <v>101</v>
      </c>
      <c r="AE9" s="441" t="s">
        <v>102</v>
      </c>
      <c r="AF9" s="441"/>
      <c r="AG9" s="441"/>
      <c r="AH9" s="43"/>
      <c r="AI9" s="100" t="s">
        <v>103</v>
      </c>
      <c r="AJ9" s="100" t="s">
        <v>104</v>
      </c>
      <c r="AK9" s="441" t="s">
        <v>105</v>
      </c>
      <c r="AL9" s="441"/>
      <c r="AM9" s="441"/>
      <c r="AN9" s="150" t="s">
        <v>106</v>
      </c>
    </row>
    <row r="10" spans="1:42" ht="18.75" customHeight="1">
      <c r="D10" s="468" t="s">
        <v>63</v>
      </c>
      <c r="E10" s="450" t="str">
        <f>IF(ISERROR(INDEX(activity,MATCH(D10,List01_N_activity,0))),"",INDEX(activity,MATCH(D10,List01_N_activity,0)))</f>
        <v>Оказание услуги по обращению с твердыми коммунальными отходами региональным оператором</v>
      </c>
      <c r="F10" s="440" t="str">
        <f ca="1">IF(ISERROR(INDEX(activity,MATCH(D10,List01_N_activity,0))),"",OFFSET(INDEX(activity,MATCH(D10,List01_N_activity,0)),,1))</f>
        <v>Единый тариф регионального оператора по обращению с твердыми коммунальными отходами</v>
      </c>
      <c r="G10" s="472">
        <v>1</v>
      </c>
      <c r="H10" s="479" t="s">
        <v>70</v>
      </c>
      <c r="I10" s="155"/>
      <c r="J10" s="458" t="s">
        <v>18</v>
      </c>
      <c r="K10" s="458" t="s">
        <v>18</v>
      </c>
      <c r="L10" s="125" t="s">
        <v>67</v>
      </c>
      <c r="M10" s="455" t="s">
        <v>63</v>
      </c>
      <c r="N10" s="477" t="s">
        <v>67</v>
      </c>
      <c r="O10" s="156"/>
      <c r="P10" s="458" t="s">
        <v>18</v>
      </c>
      <c r="Q10" s="458" t="s">
        <v>18</v>
      </c>
      <c r="R10" s="127" t="s">
        <v>67</v>
      </c>
      <c r="S10" s="455" t="s">
        <v>63</v>
      </c>
      <c r="T10" s="478" t="s">
        <v>107</v>
      </c>
      <c r="U10" s="122" t="s">
        <v>67</v>
      </c>
      <c r="V10" s="480" t="s">
        <v>63</v>
      </c>
      <c r="W10" s="478" t="s">
        <v>108</v>
      </c>
      <c r="X10" s="125" t="s">
        <v>67</v>
      </c>
      <c r="Y10" s="455" t="s">
        <v>63</v>
      </c>
      <c r="Z10" s="478" t="s">
        <v>108</v>
      </c>
      <c r="AA10" s="481" t="s">
        <v>109</v>
      </c>
      <c r="AB10" s="159"/>
      <c r="AC10" s="458" t="s">
        <v>18</v>
      </c>
      <c r="AD10" s="458" t="s">
        <v>18</v>
      </c>
      <c r="AE10" s="125" t="s">
        <v>67</v>
      </c>
      <c r="AF10" s="455" t="s">
        <v>63</v>
      </c>
      <c r="AG10" s="456" t="s">
        <v>67</v>
      </c>
      <c r="AH10" s="164"/>
      <c r="AI10" s="458" t="s">
        <v>18</v>
      </c>
      <c r="AJ10" s="458" t="s">
        <v>18</v>
      </c>
      <c r="AK10" s="106" t="s">
        <v>67</v>
      </c>
      <c r="AL10" s="88" t="s">
        <v>63</v>
      </c>
      <c r="AM10" s="415" t="s">
        <v>67</v>
      </c>
      <c r="AN10" s="78"/>
      <c r="AO10" s="89"/>
      <c r="AP10" s="84" t="s">
        <v>110</v>
      </c>
    </row>
    <row r="11" spans="1:42" ht="47.25" customHeight="1">
      <c r="D11" s="468"/>
      <c r="E11" s="450"/>
      <c r="F11" s="440"/>
      <c r="G11" s="472"/>
      <c r="H11" s="450"/>
      <c r="I11" s="152"/>
      <c r="J11" s="474"/>
      <c r="K11" s="474" t="s">
        <v>18</v>
      </c>
      <c r="L11" s="126" t="s">
        <v>67</v>
      </c>
      <c r="M11" s="455"/>
      <c r="N11" s="477" t="s">
        <v>67</v>
      </c>
      <c r="O11" s="156"/>
      <c r="P11" s="474"/>
      <c r="Q11" s="474" t="s">
        <v>18</v>
      </c>
      <c r="R11" s="128" t="s">
        <v>67</v>
      </c>
      <c r="S11" s="455"/>
      <c r="T11" s="478"/>
      <c r="U11" s="123" t="s">
        <v>67</v>
      </c>
      <c r="V11" s="480"/>
      <c r="W11" s="478"/>
      <c r="X11" s="126" t="s">
        <v>67</v>
      </c>
      <c r="Y11" s="455"/>
      <c r="Z11" s="478" t="s">
        <v>67</v>
      </c>
      <c r="AA11" s="481" t="s">
        <v>67</v>
      </c>
      <c r="AB11" s="159"/>
      <c r="AC11" s="474"/>
      <c r="AD11" s="474" t="s">
        <v>18</v>
      </c>
      <c r="AE11" s="126" t="s">
        <v>67</v>
      </c>
      <c r="AF11" s="455"/>
      <c r="AG11" s="457" t="s">
        <v>67</v>
      </c>
      <c r="AH11" s="162"/>
      <c r="AI11" s="459"/>
      <c r="AJ11" s="459" t="s">
        <v>18</v>
      </c>
      <c r="AK11" s="111" t="s">
        <v>67</v>
      </c>
      <c r="AL11" s="110"/>
      <c r="AM11" s="460" t="s">
        <v>67</v>
      </c>
      <c r="AN11" s="461"/>
      <c r="AO11" s="89"/>
      <c r="AP11" s="84" t="s">
        <v>111</v>
      </c>
    </row>
    <row r="12" spans="1:42" ht="0.75" hidden="1" customHeight="1">
      <c r="D12" s="468"/>
      <c r="E12" s="450"/>
      <c r="F12" s="440"/>
      <c r="G12" s="472"/>
      <c r="H12" s="450"/>
      <c r="I12" s="152"/>
      <c r="J12" s="474"/>
      <c r="K12" s="474" t="s">
        <v>18</v>
      </c>
      <c r="L12" s="126" t="s">
        <v>67</v>
      </c>
      <c r="M12" s="455"/>
      <c r="N12" s="477" t="s">
        <v>67</v>
      </c>
      <c r="O12" s="156"/>
      <c r="P12" s="474"/>
      <c r="Q12" s="474" t="s">
        <v>18</v>
      </c>
      <c r="R12" s="128" t="s">
        <v>67</v>
      </c>
      <c r="S12" s="455"/>
      <c r="T12" s="478"/>
      <c r="U12" s="123" t="s">
        <v>67</v>
      </c>
      <c r="V12" s="480"/>
      <c r="W12" s="478"/>
      <c r="X12" s="126" t="s">
        <v>67</v>
      </c>
      <c r="Y12" s="455"/>
      <c r="Z12" s="478" t="s">
        <v>67</v>
      </c>
      <c r="AA12" s="481" t="s">
        <v>67</v>
      </c>
      <c r="AB12" s="159"/>
      <c r="AC12" s="459"/>
      <c r="AD12" s="459" t="s">
        <v>18</v>
      </c>
      <c r="AE12" s="109" t="s">
        <v>67</v>
      </c>
      <c r="AF12" s="110"/>
      <c r="AG12" s="460" t="s">
        <v>67</v>
      </c>
      <c r="AH12" s="460"/>
      <c r="AI12" s="460"/>
      <c r="AJ12" s="460"/>
      <c r="AK12" s="460" t="s">
        <v>67</v>
      </c>
      <c r="AL12" s="460"/>
      <c r="AM12" s="460"/>
      <c r="AN12" s="461"/>
      <c r="AO12" s="89"/>
      <c r="AP12" s="84" t="s">
        <v>111</v>
      </c>
    </row>
    <row r="13" spans="1:42" ht="0.75" hidden="1" customHeight="1">
      <c r="D13" s="468"/>
      <c r="E13" s="450"/>
      <c r="F13" s="440"/>
      <c r="G13" s="472"/>
      <c r="H13" s="450"/>
      <c r="I13" s="152"/>
      <c r="J13" s="474"/>
      <c r="K13" s="474" t="s">
        <v>18</v>
      </c>
      <c r="L13" s="126" t="s">
        <v>67</v>
      </c>
      <c r="M13" s="455"/>
      <c r="N13" s="477" t="s">
        <v>67</v>
      </c>
      <c r="O13" s="156"/>
      <c r="P13" s="474"/>
      <c r="Q13" s="474" t="s">
        <v>18</v>
      </c>
      <c r="R13" s="128" t="s">
        <v>67</v>
      </c>
      <c r="S13" s="455"/>
      <c r="T13" s="478"/>
      <c r="U13" s="123" t="s">
        <v>67</v>
      </c>
      <c r="V13" s="480"/>
      <c r="W13" s="478"/>
      <c r="X13" s="112" t="s">
        <v>67</v>
      </c>
      <c r="Y13" s="110"/>
      <c r="Z13" s="460" t="s">
        <v>67</v>
      </c>
      <c r="AA13" s="460"/>
      <c r="AB13" s="161"/>
      <c r="AC13" s="117"/>
      <c r="AD13" s="117"/>
      <c r="AE13" s="117" t="s">
        <v>67</v>
      </c>
      <c r="AF13" s="117"/>
      <c r="AG13" s="117"/>
      <c r="AH13" s="117"/>
      <c r="AI13" s="117"/>
      <c r="AJ13" s="117"/>
      <c r="AK13" s="117" t="s">
        <v>67</v>
      </c>
      <c r="AL13" s="117"/>
      <c r="AM13" s="117"/>
      <c r="AN13" s="118"/>
      <c r="AO13" s="89"/>
      <c r="AP13" s="84" t="s">
        <v>111</v>
      </c>
    </row>
    <row r="14" spans="1:42" ht="0.75" hidden="1" customHeight="1">
      <c r="D14" s="468"/>
      <c r="E14" s="450"/>
      <c r="F14" s="440"/>
      <c r="G14" s="472"/>
      <c r="H14" s="450"/>
      <c r="I14" s="152"/>
      <c r="J14" s="474"/>
      <c r="K14" s="474" t="s">
        <v>18</v>
      </c>
      <c r="L14" s="126" t="s">
        <v>67</v>
      </c>
      <c r="M14" s="455"/>
      <c r="N14" s="477" t="s">
        <v>67</v>
      </c>
      <c r="O14" s="156"/>
      <c r="P14" s="474"/>
      <c r="Q14" s="474" t="s">
        <v>18</v>
      </c>
      <c r="R14" s="128" t="s">
        <v>67</v>
      </c>
      <c r="S14" s="455"/>
      <c r="T14" s="478"/>
      <c r="U14" s="124" t="s">
        <v>67</v>
      </c>
      <c r="V14" s="110"/>
      <c r="W14" s="460" t="s">
        <v>67</v>
      </c>
      <c r="X14" s="460" t="s">
        <v>67</v>
      </c>
      <c r="Y14" s="460"/>
      <c r="Z14" s="460"/>
      <c r="AA14" s="460"/>
      <c r="AB14" s="147"/>
      <c r="AC14" s="117"/>
      <c r="AD14" s="117"/>
      <c r="AE14" s="117" t="s">
        <v>67</v>
      </c>
      <c r="AF14" s="117"/>
      <c r="AG14" s="117"/>
      <c r="AH14" s="117"/>
      <c r="AI14" s="117"/>
      <c r="AJ14" s="117"/>
      <c r="AK14" s="117" t="s">
        <v>67</v>
      </c>
      <c r="AL14" s="117"/>
      <c r="AM14" s="117"/>
      <c r="AN14" s="118"/>
      <c r="AO14" s="89"/>
      <c r="AP14" s="84" t="s">
        <v>111</v>
      </c>
    </row>
    <row r="15" spans="1:42" ht="0.75" hidden="1" customHeight="1">
      <c r="D15" s="468"/>
      <c r="E15" s="450"/>
      <c r="F15" s="440"/>
      <c r="G15" s="472"/>
      <c r="H15" s="450"/>
      <c r="I15" s="152"/>
      <c r="J15" s="474"/>
      <c r="K15" s="474" t="s">
        <v>18</v>
      </c>
      <c r="L15" s="126" t="s">
        <v>67</v>
      </c>
      <c r="M15" s="455"/>
      <c r="N15" s="477" t="s">
        <v>67</v>
      </c>
      <c r="O15" s="157"/>
      <c r="P15" s="459"/>
      <c r="Q15" s="459" t="s">
        <v>18</v>
      </c>
      <c r="R15" s="112" t="s">
        <v>67</v>
      </c>
      <c r="S15" s="105"/>
      <c r="T15" s="460" t="s">
        <v>67</v>
      </c>
      <c r="U15" s="460" t="s">
        <v>67</v>
      </c>
      <c r="V15" s="460"/>
      <c r="W15" s="460"/>
      <c r="X15" s="460" t="s">
        <v>67</v>
      </c>
      <c r="Y15" s="460"/>
      <c r="Z15" s="460"/>
      <c r="AA15" s="460"/>
      <c r="AB15" s="460"/>
      <c r="AC15" s="460"/>
      <c r="AD15" s="460"/>
      <c r="AE15" s="460" t="s">
        <v>67</v>
      </c>
      <c r="AF15" s="460"/>
      <c r="AG15" s="460"/>
      <c r="AH15" s="460"/>
      <c r="AI15" s="460"/>
      <c r="AJ15" s="460"/>
      <c r="AK15" s="460" t="s">
        <v>67</v>
      </c>
      <c r="AL15" s="460"/>
      <c r="AM15" s="460"/>
      <c r="AN15" s="461"/>
      <c r="AO15" s="89"/>
      <c r="AP15" s="84" t="s">
        <v>111</v>
      </c>
    </row>
    <row r="16" spans="1:42" ht="0.75" hidden="1" customHeight="1">
      <c r="D16" s="468"/>
      <c r="E16" s="450"/>
      <c r="F16" s="440"/>
      <c r="G16" s="473"/>
      <c r="H16" s="470"/>
      <c r="I16" s="152"/>
      <c r="J16" s="474"/>
      <c r="K16" s="474" t="s">
        <v>18</v>
      </c>
      <c r="L16" s="107" t="s">
        <v>67</v>
      </c>
      <c r="M16" s="108"/>
      <c r="N16" s="475" t="s">
        <v>67</v>
      </c>
      <c r="O16" s="475"/>
      <c r="P16" s="475"/>
      <c r="Q16" s="475"/>
      <c r="R16" s="475" t="s">
        <v>67</v>
      </c>
      <c r="S16" s="475"/>
      <c r="T16" s="475"/>
      <c r="U16" s="475" t="s">
        <v>67</v>
      </c>
      <c r="V16" s="475"/>
      <c r="W16" s="475"/>
      <c r="X16" s="475" t="s">
        <v>67</v>
      </c>
      <c r="Y16" s="475"/>
      <c r="Z16" s="475"/>
      <c r="AA16" s="475"/>
      <c r="AB16" s="475"/>
      <c r="AC16" s="475"/>
      <c r="AD16" s="475"/>
      <c r="AE16" s="475" t="s">
        <v>67</v>
      </c>
      <c r="AF16" s="475"/>
      <c r="AG16" s="475"/>
      <c r="AH16" s="475"/>
      <c r="AI16" s="475"/>
      <c r="AJ16" s="475"/>
      <c r="AK16" s="475" t="s">
        <v>67</v>
      </c>
      <c r="AL16" s="475"/>
      <c r="AM16" s="475"/>
      <c r="AN16" s="476"/>
      <c r="AO16" s="89"/>
      <c r="AP16" s="84" t="s">
        <v>111</v>
      </c>
    </row>
    <row r="17" spans="4:42" s="121" customFormat="1" ht="0.75" customHeight="1">
      <c r="D17" s="469"/>
      <c r="E17" s="470"/>
      <c r="F17" s="471"/>
      <c r="G17" s="137"/>
      <c r="H17" s="138"/>
      <c r="J17" s="138"/>
      <c r="K17" s="138"/>
      <c r="L17" s="138" t="s">
        <v>67</v>
      </c>
      <c r="M17" s="138"/>
      <c r="N17" s="138"/>
      <c r="O17" s="138"/>
      <c r="P17" s="138"/>
      <c r="Q17" s="138"/>
      <c r="R17" s="138" t="s">
        <v>67</v>
      </c>
      <c r="S17" s="138"/>
      <c r="T17" s="138"/>
      <c r="U17" s="138" t="s">
        <v>67</v>
      </c>
      <c r="V17" s="138"/>
      <c r="W17" s="138"/>
      <c r="X17" s="138" t="s">
        <v>67</v>
      </c>
      <c r="Y17" s="138"/>
      <c r="Z17" s="138"/>
      <c r="AA17" s="138"/>
      <c r="AB17" s="138"/>
      <c r="AC17" s="138"/>
      <c r="AD17" s="138"/>
      <c r="AE17" s="138" t="s">
        <v>67</v>
      </c>
      <c r="AF17" s="138"/>
      <c r="AG17" s="138"/>
      <c r="AH17" s="138"/>
      <c r="AI17" s="138"/>
      <c r="AJ17" s="138"/>
      <c r="AK17" s="138" t="s">
        <v>67</v>
      </c>
      <c r="AL17" s="138"/>
      <c r="AM17" s="138"/>
      <c r="AN17" s="139"/>
      <c r="AP17" s="84" t="s">
        <v>112</v>
      </c>
    </row>
    <row r="18" spans="4:42" s="121" customFormat="1" ht="0.75" customHeight="1">
      <c r="D18" s="140"/>
      <c r="E18" s="141"/>
      <c r="F18" s="141"/>
      <c r="G18" s="141"/>
      <c r="H18" s="141"/>
      <c r="J18" s="141"/>
      <c r="K18" s="141"/>
      <c r="L18" s="141" t="s">
        <v>67</v>
      </c>
      <c r="M18" s="141"/>
      <c r="N18" s="141"/>
      <c r="O18" s="141"/>
      <c r="P18" s="141"/>
      <c r="Q18" s="141"/>
      <c r="R18" s="141" t="s">
        <v>67</v>
      </c>
      <c r="S18" s="141"/>
      <c r="T18" s="141"/>
      <c r="U18" s="141" t="s">
        <v>67</v>
      </c>
      <c r="V18" s="141"/>
      <c r="W18" s="141"/>
      <c r="X18" s="141" t="s">
        <v>67</v>
      </c>
      <c r="Y18" s="141"/>
      <c r="Z18" s="141"/>
      <c r="AA18" s="141"/>
      <c r="AB18" s="141"/>
      <c r="AC18" s="141"/>
      <c r="AD18" s="141"/>
      <c r="AE18" s="141" t="s">
        <v>67</v>
      </c>
      <c r="AF18" s="141"/>
      <c r="AG18" s="141"/>
      <c r="AH18" s="141"/>
      <c r="AI18" s="141"/>
      <c r="AJ18" s="141"/>
      <c r="AK18" s="141" t="s">
        <v>67</v>
      </c>
      <c r="AL18" s="141"/>
      <c r="AM18" s="141"/>
      <c r="AN18" s="142"/>
      <c r="AP18" s="84" t="s">
        <v>112</v>
      </c>
    </row>
    <row r="19" spans="4:42" s="121" customFormat="1" ht="12" customHeight="1">
      <c r="D19" s="145"/>
      <c r="E19" s="145"/>
      <c r="F19" s="145"/>
      <c r="G19" s="145"/>
      <c r="H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P19" s="84"/>
    </row>
    <row r="28" spans="4:42" ht="11.25" customHeight="1">
      <c r="AP28"/>
    </row>
    <row r="29" spans="4:42" ht="11.25" customHeight="1">
      <c r="AP29"/>
    </row>
    <row r="30" spans="4:42" ht="11.25" customHeight="1">
      <c r="AP30"/>
    </row>
    <row r="31" spans="4:42" ht="11.25" customHeight="1">
      <c r="AP31"/>
    </row>
    <row r="32" spans="4:42" ht="11.25" customHeight="1">
      <c r="AP32"/>
    </row>
    <row r="33" spans="42:42" ht="11.25" customHeight="1">
      <c r="AP33"/>
    </row>
    <row r="34" spans="42:42" ht="11.25" customHeight="1">
      <c r="AP34"/>
    </row>
    <row r="35" spans="42:42" ht="11.25" customHeight="1">
      <c r="AP35"/>
    </row>
    <row r="36" spans="42:42" ht="11.25" customHeight="1">
      <c r="AP36"/>
    </row>
    <row r="37" spans="42:42" ht="11.25" customHeight="1">
      <c r="AP37"/>
    </row>
    <row r="38" spans="42:42" ht="11.25" customHeight="1">
      <c r="AP38"/>
    </row>
    <row r="39" spans="42:42" ht="11.25" customHeight="1">
      <c r="AP39"/>
    </row>
    <row r="40" spans="42:42" ht="11.25" customHeight="1">
      <c r="AP40"/>
    </row>
    <row r="41" spans="42:42" ht="11.25" customHeight="1">
      <c r="AP41"/>
    </row>
    <row r="42" spans="42:42" ht="11.25" customHeight="1">
      <c r="AP42"/>
    </row>
    <row r="43" spans="42:42" ht="11.25" customHeight="1">
      <c r="AP43"/>
    </row>
    <row r="44" spans="42:42" ht="11.25" customHeight="1">
      <c r="AP44"/>
    </row>
    <row r="45" spans="42:42" ht="11.25" customHeight="1">
      <c r="AP45"/>
    </row>
    <row r="46" spans="42:42" ht="11.25" customHeight="1">
      <c r="AP46"/>
    </row>
    <row r="47" spans="42:42" ht="11.25" customHeight="1">
      <c r="AP47"/>
    </row>
    <row r="48" spans="42:42" ht="11.25" customHeight="1">
      <c r="AP48"/>
    </row>
    <row r="49" spans="42:42" ht="11.25" customHeight="1">
      <c r="AP49"/>
    </row>
    <row r="50" spans="42:42" ht="11.25" customHeight="1">
      <c r="AP50"/>
    </row>
    <row r="51" spans="42:42" ht="11.25" customHeight="1">
      <c r="AP51"/>
    </row>
  </sheetData>
  <sheetProtection formatColumns="0" formatRows="0" insertRows="0" deleteColumns="0" deleteRows="0" sort="0" autoFilter="0"/>
  <mergeCells count="71">
    <mergeCell ref="J7:K7"/>
    <mergeCell ref="L7:L8"/>
    <mergeCell ref="M7:M8"/>
    <mergeCell ref="N7:N8"/>
    <mergeCell ref="AA7:AA8"/>
    <mergeCell ref="R7:R8"/>
    <mergeCell ref="S7:S8"/>
    <mergeCell ref="T7:T8"/>
    <mergeCell ref="U7:U8"/>
    <mergeCell ref="V7:V8"/>
    <mergeCell ref="G9:H9"/>
    <mergeCell ref="K10:K16"/>
    <mergeCell ref="Q10:Q15"/>
    <mergeCell ref="AD10:AD12"/>
    <mergeCell ref="AJ10:AJ11"/>
    <mergeCell ref="W10:W13"/>
    <mergeCell ref="T10:T14"/>
    <mergeCell ref="Z13:AA13"/>
    <mergeCell ref="W14:AA14"/>
    <mergeCell ref="AA10:AA12"/>
    <mergeCell ref="P10:P15"/>
    <mergeCell ref="D10:D17"/>
    <mergeCell ref="E10:E17"/>
    <mergeCell ref="F10:F17"/>
    <mergeCell ref="G10:G16"/>
    <mergeCell ref="T15:AN15"/>
    <mergeCell ref="J10:J16"/>
    <mergeCell ref="N16:AN16"/>
    <mergeCell ref="AG12:AN12"/>
    <mergeCell ref="N10:N15"/>
    <mergeCell ref="S10:S14"/>
    <mergeCell ref="Z10:Z12"/>
    <mergeCell ref="AC10:AC12"/>
    <mergeCell ref="H10:H16"/>
    <mergeCell ref="Y10:Y12"/>
    <mergeCell ref="V10:V13"/>
    <mergeCell ref="M10:M15"/>
    <mergeCell ref="D4:H4"/>
    <mergeCell ref="D6:D8"/>
    <mergeCell ref="E6:E8"/>
    <mergeCell ref="F6:F8"/>
    <mergeCell ref="G6:G8"/>
    <mergeCell ref="H6:H8"/>
    <mergeCell ref="P6:AA6"/>
    <mergeCell ref="AE9:AG9"/>
    <mergeCell ref="R9:T9"/>
    <mergeCell ref="P7:Q7"/>
    <mergeCell ref="L9:N9"/>
    <mergeCell ref="U9:W9"/>
    <mergeCell ref="X9:Z9"/>
    <mergeCell ref="J6:N6"/>
    <mergeCell ref="AC7:AD7"/>
    <mergeCell ref="AE7:AE8"/>
    <mergeCell ref="AF7:AF8"/>
    <mergeCell ref="AG7:AG8"/>
    <mergeCell ref="W7:W8"/>
    <mergeCell ref="X7:X8"/>
    <mergeCell ref="Y7:Y8"/>
    <mergeCell ref="Z7:Z8"/>
    <mergeCell ref="AI6:AM6"/>
    <mergeCell ref="AF10:AF11"/>
    <mergeCell ref="AG10:AG11"/>
    <mergeCell ref="AI10:AI11"/>
    <mergeCell ref="AM11:AN11"/>
    <mergeCell ref="AK9:AM9"/>
    <mergeCell ref="AK7:AK8"/>
    <mergeCell ref="AL7:AL8"/>
    <mergeCell ref="AM7:AM8"/>
    <mergeCell ref="AN6:AN8"/>
    <mergeCell ref="AC6:AG6"/>
    <mergeCell ref="AI7:AJ7"/>
  </mergeCells>
  <dataValidations count="3">
    <dataValidation type="textLength" operator="lessThanOrEqual" allowBlank="1" showInputMessage="1" showErrorMessage="1" errorTitle="Ошибка" error="Допускается ввод не более 900 символов!" sqref="N10 AN10 N11:N12 N13 N14:N15" xr:uid="{00000000-0002-0000-0300-000000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AM10" xr:uid="{00000000-0002-0000-0300-000001000000}">
      <formula1>list_classTKO</formula1>
    </dataValidation>
    <dataValidation type="list" errorStyle="warning" allowBlank="1" showInputMessage="1" errorTitle="Ошибка" error="Выберите значение из списка" prompt="Выберите значение из списка или укажите свой вид твердых коммунальных отходов" sqref="AG10:AH10" xr:uid="{00000000-0002-0000-0300-000002000000}">
      <formula1>list_typeTKO</formula1>
    </dataValidation>
  </dataValidation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62344-07F3-1FDB-144A-F5C3EE510D8D}">
  <sheetPr>
    <tabColor rgb="FFCCCCFF"/>
  </sheetPr>
  <dimension ref="A1:T10"/>
  <sheetViews>
    <sheetView showGridLines="0" topLeftCell="E1" zoomScale="90" workbookViewId="0"/>
  </sheetViews>
  <sheetFormatPr defaultColWidth="10.42578125" defaultRowHeight="14.25" customHeight="1"/>
  <cols>
    <col min="1" max="1" width="3.7109375" style="275" hidden="1" customWidth="1"/>
    <col min="2" max="4" width="3.7109375" style="274" hidden="1" customWidth="1"/>
    <col min="5" max="5" width="3.7109375" style="273" customWidth="1"/>
    <col min="6" max="6" width="9.7109375" style="15" customWidth="1"/>
    <col min="7" max="7" width="37.7109375" style="15" customWidth="1"/>
    <col min="8" max="8" width="66.85546875" style="15" customWidth="1"/>
    <col min="9" max="9" width="115.7109375" style="15" customWidth="1"/>
    <col min="10" max="11" width="10.42578125" style="274"/>
    <col min="12" max="12" width="11.140625" style="274" customWidth="1"/>
    <col min="13" max="20" width="10.42578125" style="274"/>
  </cols>
  <sheetData>
    <row r="1" spans="1:20" s="245" customFormat="1" ht="6" customHeight="1">
      <c r="A1" s="267" t="s">
        <v>64</v>
      </c>
      <c r="B1" s="266"/>
      <c r="C1" s="266"/>
      <c r="D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</row>
    <row r="2" spans="1:20" ht="22.5" customHeight="1">
      <c r="F2" s="483" t="s">
        <v>113</v>
      </c>
      <c r="G2" s="484"/>
      <c r="H2" s="485"/>
      <c r="I2" s="279"/>
    </row>
    <row r="3" spans="1:20" s="245" customFormat="1" ht="6" customHeight="1">
      <c r="A3" s="267"/>
      <c r="B3" s="266"/>
      <c r="C3" s="266"/>
      <c r="D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</row>
    <row r="4" spans="1:20" s="269" customFormat="1" ht="11.25" customHeight="1">
      <c r="A4" s="270"/>
      <c r="B4" s="270"/>
      <c r="C4" s="270"/>
      <c r="D4" s="270"/>
      <c r="F4" s="444" t="s">
        <v>114</v>
      </c>
      <c r="G4" s="444"/>
      <c r="H4" s="444"/>
      <c r="I4" s="486" t="s">
        <v>115</v>
      </c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</row>
    <row r="5" spans="1:20" s="269" customFormat="1" ht="11.25" customHeight="1">
      <c r="A5" s="270"/>
      <c r="B5" s="270"/>
      <c r="C5" s="270"/>
      <c r="D5" s="270"/>
      <c r="F5" s="272" t="s">
        <v>58</v>
      </c>
      <c r="G5" s="146" t="s">
        <v>116</v>
      </c>
      <c r="H5" s="146" t="s">
        <v>117</v>
      </c>
      <c r="I5" s="486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</row>
    <row r="6" spans="1:20" s="269" customFormat="1" ht="11.25" hidden="1" customHeight="1">
      <c r="A6" s="270"/>
      <c r="B6" s="270"/>
      <c r="C6" s="270"/>
      <c r="D6" s="270"/>
      <c r="F6" s="254">
        <v>1</v>
      </c>
      <c r="G6" s="254">
        <v>2</v>
      </c>
      <c r="H6" s="254">
        <v>3</v>
      </c>
      <c r="I6" s="25">
        <v>4</v>
      </c>
      <c r="J6" s="270">
        <v>4</v>
      </c>
      <c r="K6" s="270"/>
      <c r="L6" s="270"/>
      <c r="M6" s="270"/>
      <c r="N6" s="270"/>
      <c r="O6" s="270"/>
      <c r="P6" s="270"/>
      <c r="Q6" s="270"/>
      <c r="R6" s="270"/>
      <c r="S6" s="270"/>
      <c r="T6" s="270"/>
    </row>
    <row r="7" spans="1:20" s="269" customFormat="1" ht="18.75" customHeight="1">
      <c r="A7" s="270"/>
      <c r="B7" s="270"/>
      <c r="C7" s="270"/>
      <c r="D7" s="270"/>
      <c r="F7" s="146">
        <v>1</v>
      </c>
      <c r="G7" s="278" t="s">
        <v>118</v>
      </c>
      <c r="H7" s="276">
        <f>IF(form_up_date="","",form_up_date)</f>
        <v>45558.494868275462</v>
      </c>
      <c r="I7" s="17" t="s">
        <v>119</v>
      </c>
      <c r="J7" s="271"/>
      <c r="K7" s="270"/>
      <c r="L7" s="270"/>
      <c r="M7" s="270"/>
      <c r="N7" s="270"/>
      <c r="O7" s="270"/>
      <c r="P7" s="270"/>
      <c r="Q7" s="270"/>
      <c r="R7" s="270"/>
      <c r="S7" s="270"/>
      <c r="T7" s="270"/>
    </row>
    <row r="8" spans="1:20" s="257" customFormat="1" ht="5.25" customHeight="1">
      <c r="A8" s="270"/>
      <c r="B8" s="270"/>
      <c r="C8" s="270"/>
      <c r="D8" s="270"/>
      <c r="F8" s="261"/>
      <c r="G8" s="260"/>
      <c r="H8" s="259"/>
      <c r="I8" s="258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</row>
    <row r="9" spans="1:20" s="268" customFormat="1" ht="6" customHeight="1">
      <c r="A9" s="249"/>
      <c r="B9" s="249"/>
      <c r="C9" s="249"/>
      <c r="D9" s="249"/>
      <c r="F9" s="265"/>
      <c r="G9" s="264"/>
      <c r="H9" s="263"/>
      <c r="I9" s="262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</row>
    <row r="10" spans="1:20" s="269" customFormat="1" ht="11.25" customHeight="1">
      <c r="A10" s="270"/>
      <c r="B10" s="270"/>
      <c r="C10" s="270"/>
      <c r="D10" s="270"/>
      <c r="F10" s="277"/>
      <c r="G10" s="482" t="s">
        <v>120</v>
      </c>
      <c r="H10" s="482"/>
      <c r="I10" s="6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</row>
  </sheetData>
  <sheetProtection formatColumns="0" formatRows="0" insertRows="0" deleteColumns="0" deleteRows="0" sort="0" autoFilter="0"/>
  <mergeCells count="4">
    <mergeCell ref="G10:H10"/>
    <mergeCell ref="F2:H2"/>
    <mergeCell ref="F4:H4"/>
    <mergeCell ref="I4:I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8:I10" xr:uid="{00000000-0002-0000-0400-000000000000}">
      <formula1>900</formula1>
    </dataValidation>
  </dataValidation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38EC8-7FB4-AB5B-E3B1-4178CC2E37E8}">
  <sheetPr>
    <tabColor rgb="FFCCCCFF"/>
    <pageSetUpPr fitToPage="1"/>
  </sheetPr>
  <dimension ref="A1:Q16"/>
  <sheetViews>
    <sheetView showGridLines="0" topLeftCell="C4" zoomScale="90" workbookViewId="0">
      <selection activeCell="E16" sqref="E16:H16"/>
    </sheetView>
  </sheetViews>
  <sheetFormatPr defaultColWidth="10.5703125" defaultRowHeight="14.25" customHeight="1"/>
  <cols>
    <col min="1" max="1" width="9.140625" style="6" hidden="1" customWidth="1"/>
    <col min="2" max="2" width="9.140625" style="385" hidden="1" customWidth="1"/>
    <col min="3" max="3" width="3.7109375" style="273" customWidth="1"/>
    <col min="4" max="4" width="6.28515625" style="15" customWidth="1"/>
    <col min="5" max="5" width="38.140625" style="15" customWidth="1"/>
    <col min="6" max="7" width="35.7109375" style="15" customWidth="1"/>
    <col min="8" max="8" width="89.5703125" style="15" customWidth="1"/>
    <col min="9" max="9" width="10.5703125" style="15"/>
    <col min="10" max="11" width="10.5703125" style="270"/>
    <col min="12" max="17" width="10.5703125" style="15"/>
  </cols>
  <sheetData>
    <row r="1" spans="1:17" ht="14.25" hidden="1" customHeight="1">
      <c r="C1" s="273" t="s">
        <v>121</v>
      </c>
      <c r="N1" s="386"/>
      <c r="O1" s="386"/>
      <c r="Q1" s="386"/>
    </row>
    <row r="2" spans="1:17" ht="18.75" hidden="1" customHeight="1">
      <c r="A2" s="36"/>
      <c r="C2" s="401" t="s">
        <v>61</v>
      </c>
      <c r="D2" s="75"/>
      <c r="E2" s="387"/>
      <c r="F2" s="388"/>
      <c r="G2" s="389"/>
      <c r="I2" s="270"/>
      <c r="K2" s="15"/>
    </row>
    <row r="3" spans="1:17" ht="14.25" hidden="1" customHeight="1"/>
    <row r="4" spans="1:17" ht="14.25" customHeight="1">
      <c r="G4" s="102"/>
      <c r="H4" s="102"/>
    </row>
    <row r="5" spans="1:17" ht="30.75" customHeight="1">
      <c r="D5" s="487" t="s">
        <v>122</v>
      </c>
      <c r="E5" s="488"/>
      <c r="F5" s="488"/>
      <c r="G5" s="489"/>
      <c r="H5" s="279"/>
    </row>
    <row r="6" spans="1:17" ht="22.5" customHeight="1">
      <c r="D6" s="490" t="str">
        <f>IF(org=0,"Не определено",org)</f>
        <v>ООО УК "Зеленая роща"</v>
      </c>
      <c r="E6" s="491"/>
      <c r="F6" s="491"/>
      <c r="G6" s="492"/>
      <c r="H6" s="279"/>
    </row>
    <row r="7" spans="1:17" ht="14.25" customHeight="1">
      <c r="E7" s="399"/>
      <c r="F7" s="399"/>
      <c r="G7" s="340"/>
      <c r="H7" s="400"/>
    </row>
    <row r="8" spans="1:17" ht="14.25" customHeight="1">
      <c r="D8" s="444" t="s">
        <v>114</v>
      </c>
      <c r="E8" s="444"/>
      <c r="F8" s="444"/>
      <c r="G8" s="444"/>
      <c r="H8" s="493" t="s">
        <v>115</v>
      </c>
    </row>
    <row r="9" spans="1:17" ht="14.25" customHeight="1">
      <c r="D9" s="146" t="s">
        <v>58</v>
      </c>
      <c r="E9" s="63" t="s">
        <v>116</v>
      </c>
      <c r="F9" s="63" t="s">
        <v>117</v>
      </c>
      <c r="G9" s="63" t="s">
        <v>123</v>
      </c>
      <c r="H9" s="493"/>
    </row>
    <row r="10" spans="1:17" ht="45" customHeight="1">
      <c r="A10" s="36"/>
      <c r="D10" s="75" t="s">
        <v>63</v>
      </c>
      <c r="E10" s="390" t="s">
        <v>124</v>
      </c>
      <c r="F10" s="388" t="s">
        <v>125</v>
      </c>
      <c r="G10" s="416" t="s">
        <v>126</v>
      </c>
      <c r="H10" s="494" t="s">
        <v>127</v>
      </c>
    </row>
    <row r="11" spans="1:17" ht="45" customHeight="1">
      <c r="A11" s="36"/>
      <c r="D11" s="75" t="s">
        <v>64</v>
      </c>
      <c r="E11" s="390" t="s">
        <v>128</v>
      </c>
      <c r="F11" s="388" t="s">
        <v>129</v>
      </c>
      <c r="G11" s="389" t="s">
        <v>130</v>
      </c>
      <c r="H11" s="495"/>
    </row>
    <row r="12" spans="1:17" ht="14.25" customHeight="1">
      <c r="A12" s="36"/>
      <c r="C12" s="26"/>
      <c r="D12" s="75" t="s">
        <v>65</v>
      </c>
      <c r="E12" s="390" t="s">
        <v>131</v>
      </c>
      <c r="F12" s="388" t="s">
        <v>132</v>
      </c>
      <c r="G12" s="389" t="s">
        <v>133</v>
      </c>
      <c r="H12" s="495" t="s">
        <v>134</v>
      </c>
      <c r="I12" s="270"/>
      <c r="K12" s="15"/>
    </row>
    <row r="13" spans="1:17" ht="22.5" customHeight="1">
      <c r="A13" s="36"/>
      <c r="C13" s="26"/>
      <c r="D13" s="75" t="s">
        <v>66</v>
      </c>
      <c r="E13" s="390" t="s">
        <v>135</v>
      </c>
      <c r="F13" s="388" t="s">
        <v>136</v>
      </c>
      <c r="G13" s="416" t="s">
        <v>137</v>
      </c>
      <c r="H13" s="495"/>
      <c r="I13" s="270"/>
      <c r="K13" s="15"/>
    </row>
    <row r="14" spans="1:17" ht="14.25" customHeight="1">
      <c r="A14" s="36"/>
      <c r="D14" s="398"/>
      <c r="E14" s="93" t="s">
        <v>138</v>
      </c>
      <c r="F14" s="391"/>
      <c r="G14" s="216"/>
      <c r="H14" s="496"/>
    </row>
    <row r="15" spans="1:17" ht="14.25" customHeight="1">
      <c r="A15" s="36"/>
      <c r="D15" s="392"/>
      <c r="E15" s="393"/>
      <c r="F15" s="394"/>
      <c r="G15" s="395"/>
      <c r="H15" s="396"/>
    </row>
    <row r="16" spans="1:17" ht="14.25" customHeight="1">
      <c r="D16" s="397"/>
      <c r="E16" s="482"/>
      <c r="F16" s="482"/>
      <c r="G16" s="482"/>
      <c r="H16" s="482"/>
    </row>
  </sheetData>
  <sheetProtection insertRows="0" deleteColumns="0" deleteRows="0" sort="0" autoFilter="0"/>
  <mergeCells count="7">
    <mergeCell ref="E16:H16"/>
    <mergeCell ref="D5:G5"/>
    <mergeCell ref="D6:G6"/>
    <mergeCell ref="D8:G8"/>
    <mergeCell ref="H8:H9"/>
    <mergeCell ref="H10:H11"/>
    <mergeCell ref="H12:H14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2 G10:G13" xr:uid="{00000000-0002-0000-0500-000000000000}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H10 E13 E2:F2 F10:F13" xr:uid="{00000000-0002-0000-0500-000001000000}">
      <formula1>900</formula1>
    </dataValidation>
  </dataValidations>
  <hyperlinks>
    <hyperlink ref="G10" r:id="rId1" xr:uid="{A8C72ABF-FE05-A579-4CCF-6A78ED4029F4}"/>
    <hyperlink ref="G11" r:id="rId2" tooltip="https://zakupki.gov.ru/" xr:uid="{AFA4EBFC-EC72-3631-67FD-2114F0AB7617}"/>
    <hyperlink ref="G12" r:id="rId3" tooltip="https://zakupki.gov.ru/epz/orderplan/purchase-plan/card/common-info.html?id=963747&amp;infoId=8431372" xr:uid="{63EE2B9A-658D-8062-7C33-F51FF9185FEE}"/>
    <hyperlink ref="G13" r:id="rId4" xr:uid="{435ADCC5-8608-54B2-B061-92F6AB5B45C3}"/>
  </hyperlinks>
  <pageMargins left="0.25" right="0.25" top="0.75" bottom="0.75" header="0.3" footer="0.3"/>
  <pageSetup scale="73" orientation="landscape" r:id="rId5"/>
  <headerFooter>
    <oddHeader>&amp;L&amp;C&amp;R</oddHeader>
    <oddFooter>&amp;L&amp;C&amp;R</oddFooter>
    <evenHeader>&amp;L&amp;C&amp;R</evenHeader>
    <evenFooter>&amp;L&amp;C&amp;R</evenFooter>
  </headerFooter>
  <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A466D-9ECF-D564-6395-B3A974B87199}">
  <sheetPr>
    <tabColor rgb="FFCCCCFF"/>
    <pageSetUpPr fitToPage="1"/>
  </sheetPr>
  <dimension ref="A1:Q121"/>
  <sheetViews>
    <sheetView showGridLines="0" topLeftCell="C53" zoomScale="90" workbookViewId="0">
      <selection activeCell="D4" sqref="D4:N63"/>
    </sheetView>
  </sheetViews>
  <sheetFormatPr defaultColWidth="9.140625" defaultRowHeight="11.25" customHeight="1"/>
  <cols>
    <col min="1" max="2" width="9.140625" hidden="1"/>
    <col min="3" max="3" width="3.7109375" customWidth="1"/>
    <col min="4" max="4" width="6.7109375" customWidth="1"/>
    <col min="5" max="5" width="33.28515625" customWidth="1"/>
    <col min="6" max="6" width="35.7109375" customWidth="1"/>
    <col min="7" max="7" width="9.42578125" customWidth="1"/>
    <col min="8" max="8" width="11.7109375" hidden="1" customWidth="1"/>
    <col min="9" max="9" width="13.7109375" customWidth="1"/>
    <col min="10" max="10" width="5.7109375" customWidth="1"/>
    <col min="11" max="12" width="13.7109375" customWidth="1"/>
    <col min="13" max="13" width="17.7109375" customWidth="1"/>
    <col min="14" max="14" width="5.85546875" customWidth="1"/>
    <col min="15" max="15" width="115.7109375" customWidth="1"/>
    <col min="16" max="16" width="9.140625" style="134"/>
  </cols>
  <sheetData>
    <row r="1" spans="1:17" s="134" customFormat="1" ht="16.5" hidden="1" customHeight="1">
      <c r="H1" s="497" t="s">
        <v>139</v>
      </c>
      <c r="I1" s="497"/>
      <c r="J1" s="497"/>
      <c r="K1" s="497"/>
      <c r="L1" s="497"/>
      <c r="M1" s="497"/>
      <c r="O1" s="213">
        <f ca="1">INDIRECT(ADDRESS(ROW(),COLUMN()-7))+1</f>
        <v>6</v>
      </c>
    </row>
    <row r="2" spans="1:17" s="134" customFormat="1" ht="17.25" hidden="1" customHeight="1">
      <c r="H2" s="174">
        <v>0</v>
      </c>
      <c r="I2" s="175">
        <f>H2+1</f>
        <v>1</v>
      </c>
      <c r="J2" s="175"/>
      <c r="K2" s="175">
        <f>I2+1</f>
        <v>2</v>
      </c>
      <c r="L2" s="175" t="s">
        <v>65</v>
      </c>
      <c r="M2" s="175" t="s">
        <v>66</v>
      </c>
    </row>
    <row r="3" spans="1:17" s="121" customFormat="1" ht="6" customHeight="1">
      <c r="G3" s="84"/>
      <c r="H3" s="84" t="s">
        <v>140</v>
      </c>
      <c r="I3" s="84" t="s">
        <v>141</v>
      </c>
      <c r="J3" s="84" t="s">
        <v>142</v>
      </c>
      <c r="K3" s="84" t="s">
        <v>143</v>
      </c>
      <c r="L3" s="84"/>
      <c r="M3" s="84" t="s">
        <v>144</v>
      </c>
      <c r="N3" s="84"/>
      <c r="P3" s="134"/>
    </row>
    <row r="4" spans="1:17" s="70" customFormat="1" ht="51.75" customHeight="1">
      <c r="A4" s="23"/>
      <c r="B4" s="15"/>
      <c r="C4" s="26"/>
      <c r="D4" s="451" t="s">
        <v>145</v>
      </c>
      <c r="E4" s="451"/>
      <c r="F4" s="451"/>
      <c r="G4" s="451"/>
      <c r="P4" s="135"/>
    </row>
    <row r="5" spans="1:17" s="245" customFormat="1" ht="15" customHeight="1">
      <c r="A5" s="244"/>
      <c r="C5" s="246"/>
      <c r="D5" s="248"/>
      <c r="E5" s="248"/>
      <c r="F5" s="248"/>
      <c r="G5" s="248"/>
      <c r="P5" s="249"/>
    </row>
    <row r="6" spans="1:17" s="311" customFormat="1" ht="5.25" hidden="1" customHeight="1">
      <c r="A6" s="312"/>
      <c r="C6" s="314"/>
      <c r="D6" s="313"/>
      <c r="E6" s="198"/>
      <c r="F6" s="499"/>
      <c r="G6" s="499"/>
      <c r="P6" s="270"/>
    </row>
    <row r="7" spans="1:17" s="70" customFormat="1" ht="34.5" customHeight="1">
      <c r="A7" s="23"/>
      <c r="B7" s="15"/>
      <c r="C7" s="26"/>
      <c r="D7" s="151"/>
      <c r="E7" s="305" t="str">
        <f>"Дата подачи заявления об "&amp;IF(datePr_ch="","утверждении","изменении")&amp;" тарифов"</f>
        <v>Дата подачи заявления об утверждении тарифов</v>
      </c>
      <c r="F7" s="500">
        <f>IF(datePr_ch="",IF(datePr="","",datePr),datePr_ch)</f>
        <v>45534.495381944442</v>
      </c>
      <c r="G7" s="500"/>
      <c r="P7" s="135"/>
    </row>
    <row r="8" spans="1:17" s="70" customFormat="1" ht="33" customHeight="1">
      <c r="A8" s="23"/>
      <c r="B8" s="15"/>
      <c r="C8" s="26"/>
      <c r="D8" s="151"/>
      <c r="E8" s="305" t="str">
        <f>"Номер подачи заявления об "&amp;IF(numberPr_ch="","утверждении","изменении")&amp;" тарифов"</f>
        <v>Номер подачи заявления об утверждении тарифов</v>
      </c>
      <c r="F8" s="500" t="str">
        <f>IF(numberPr_ch="",IF(numberPr="","",numberPr),numberPr_ch)</f>
        <v>924/ЗР</v>
      </c>
      <c r="G8" s="500"/>
      <c r="P8" s="135"/>
    </row>
    <row r="9" spans="1:17" s="311" customFormat="1" ht="5.25" hidden="1" customHeight="1">
      <c r="A9" s="312"/>
      <c r="C9" s="314"/>
      <c r="D9" s="313"/>
      <c r="E9" s="198"/>
      <c r="F9" s="499"/>
      <c r="G9" s="499"/>
      <c r="P9" s="270"/>
    </row>
    <row r="10" spans="1:17" ht="15" customHeight="1">
      <c r="D10" s="417"/>
      <c r="E10" s="417"/>
      <c r="F10" s="417"/>
      <c r="G10" s="102"/>
      <c r="H10" s="498"/>
      <c r="I10" s="498"/>
      <c r="J10" s="498"/>
      <c r="K10" s="498"/>
      <c r="L10" s="498"/>
      <c r="M10" s="498"/>
      <c r="N10" s="113"/>
    </row>
    <row r="11" spans="1:17" ht="14.25" customHeight="1">
      <c r="B11" s="36"/>
      <c r="D11" s="444" t="s">
        <v>114</v>
      </c>
      <c r="E11" s="444"/>
      <c r="F11" s="444"/>
      <c r="G11" s="444"/>
      <c r="H11" s="444"/>
      <c r="I11" s="444"/>
      <c r="J11" s="444"/>
      <c r="K11" s="444"/>
      <c r="L11" s="444"/>
      <c r="M11" s="444"/>
      <c r="N11" s="444"/>
      <c r="O11" s="501" t="s">
        <v>115</v>
      </c>
      <c r="Q11" s="225"/>
    </row>
    <row r="12" spans="1:17" ht="25.5" customHeight="1">
      <c r="B12" s="36"/>
      <c r="D12" s="444" t="s">
        <v>58</v>
      </c>
      <c r="E12" s="444" t="s">
        <v>146</v>
      </c>
      <c r="F12" s="444"/>
      <c r="G12" s="444" t="s">
        <v>147</v>
      </c>
      <c r="H12" s="444" t="s">
        <v>148</v>
      </c>
      <c r="I12" s="444"/>
      <c r="J12" s="444"/>
      <c r="K12" s="444"/>
      <c r="L12" s="444"/>
      <c r="M12" s="444"/>
      <c r="N12" s="525" t="s">
        <v>149</v>
      </c>
      <c r="O12" s="502"/>
      <c r="Q12" s="225"/>
    </row>
    <row r="13" spans="1:17" ht="24" customHeight="1">
      <c r="B13" s="36"/>
      <c r="D13" s="444"/>
      <c r="E13" s="504" t="s">
        <v>150</v>
      </c>
      <c r="F13" s="504" t="s">
        <v>151</v>
      </c>
      <c r="G13" s="444"/>
      <c r="H13" s="504" t="s">
        <v>152</v>
      </c>
      <c r="I13" s="454" t="s">
        <v>153</v>
      </c>
      <c r="J13" s="506"/>
      <c r="K13" s="507"/>
      <c r="L13" s="504" t="s">
        <v>117</v>
      </c>
      <c r="M13" s="504" t="s">
        <v>123</v>
      </c>
      <c r="N13" s="525"/>
      <c r="O13" s="502"/>
      <c r="Q13" s="225"/>
    </row>
    <row r="14" spans="1:17" ht="36" customHeight="1">
      <c r="B14" s="36"/>
      <c r="D14" s="444"/>
      <c r="E14" s="505"/>
      <c r="F14" s="505"/>
      <c r="G14" s="444"/>
      <c r="H14" s="505"/>
      <c r="I14" s="63" t="s">
        <v>154</v>
      </c>
      <c r="J14" s="508" t="s">
        <v>155</v>
      </c>
      <c r="K14" s="508"/>
      <c r="L14" s="505"/>
      <c r="M14" s="505"/>
      <c r="N14" s="525"/>
      <c r="O14" s="503"/>
    </row>
    <row r="15" spans="1:17" ht="11.25" hidden="1" customHeight="1">
      <c r="B15" s="36"/>
      <c r="D15" s="43" t="s">
        <v>63</v>
      </c>
      <c r="E15" s="43" t="s">
        <v>64</v>
      </c>
      <c r="F15" s="43" t="s">
        <v>65</v>
      </c>
      <c r="G15" s="43" t="s">
        <v>66</v>
      </c>
      <c r="H15" s="341" t="str">
        <f>H1&amp;"."&amp;H2</f>
        <v>5.0</v>
      </c>
      <c r="I15" s="341" t="str">
        <f>H1&amp;"."&amp;I2</f>
        <v>5.1</v>
      </c>
      <c r="J15" s="526" t="str">
        <f>H1&amp;"."&amp;K2</f>
        <v>5.2</v>
      </c>
      <c r="K15" s="526"/>
      <c r="L15" s="180" t="str">
        <f>H1&amp;"."&amp;L2</f>
        <v>5.3</v>
      </c>
      <c r="M15" s="180" t="str">
        <f>H1&amp;"."&amp;M2</f>
        <v>5.4</v>
      </c>
      <c r="N15" s="148"/>
      <c r="O15" s="43">
        <f ca="1">O1</f>
        <v>6</v>
      </c>
    </row>
    <row r="16" spans="1:17" ht="78.75" customHeight="1">
      <c r="B16" s="36"/>
      <c r="D16" s="149" t="s">
        <v>63</v>
      </c>
      <c r="E16" s="543" t="s">
        <v>156</v>
      </c>
      <c r="F16" s="544"/>
      <c r="G16" s="544"/>
      <c r="H16" s="544"/>
      <c r="I16" s="544"/>
      <c r="J16" s="544"/>
      <c r="K16" s="544"/>
      <c r="L16" s="544"/>
      <c r="M16" s="545"/>
      <c r="N16" s="236"/>
      <c r="O16" s="322" t="s">
        <v>157</v>
      </c>
    </row>
    <row r="17" spans="1:17" ht="33.75" customHeight="1">
      <c r="A17" s="6" t="s">
        <v>158</v>
      </c>
      <c r="B17" s="36"/>
      <c r="D17" s="88" t="str">
        <f>A17</f>
        <v>1.1</v>
      </c>
      <c r="E17" s="171" t="str">
        <f ca="1">IF(ISERROR(INDEX(activity,MATCH(SUBSTITUTE(D17,"1.",""),List01_N_activity,0))),"",OFFSET(INDEX(activity,MATCH(SUBSTITUTE(D17,"1.",""),List01_N_activity,0)),,1))</f>
        <v>Единый тариф регионального оператора по обращению с твердыми коммунальными отходами</v>
      </c>
      <c r="F17" s="114"/>
      <c r="G17" s="170"/>
      <c r="H17" s="170"/>
      <c r="I17" s="120"/>
      <c r="J17" s="120"/>
      <c r="K17" s="120"/>
      <c r="L17" s="120"/>
      <c r="M17" s="120"/>
      <c r="N17" s="119"/>
      <c r="O17" s="322" t="s">
        <v>159</v>
      </c>
      <c r="Q17" s="89"/>
    </row>
    <row r="18" spans="1:17" ht="33.75" customHeight="1">
      <c r="A18" s="6" t="str">
        <f>A17</f>
        <v>1.1</v>
      </c>
      <c r="B18" s="36" t="s">
        <v>63</v>
      </c>
      <c r="D18" s="228" t="str">
        <f>D17&amp;"."&amp;B18&amp;".1"</f>
        <v>1.1.1.1</v>
      </c>
      <c r="E18" s="169" t="s">
        <v>160</v>
      </c>
      <c r="F18" s="229" t="s">
        <v>70</v>
      </c>
      <c r="G18" s="512" t="s">
        <v>61</v>
      </c>
      <c r="H18" s="515" t="s">
        <v>161</v>
      </c>
      <c r="I18" s="509">
        <v>45658.533310185187</v>
      </c>
      <c r="J18" s="527" t="s">
        <v>161</v>
      </c>
      <c r="K18" s="509">
        <v>46022.53396990741</v>
      </c>
      <c r="L18" s="534" t="s">
        <v>162</v>
      </c>
      <c r="M18" s="512" t="s">
        <v>61</v>
      </c>
      <c r="N18" s="231"/>
      <c r="O18" s="322" t="s">
        <v>163</v>
      </c>
    </row>
    <row r="19" spans="1:17" ht="45" customHeight="1">
      <c r="A19" s="6" t="str">
        <f>A18</f>
        <v>1.1</v>
      </c>
      <c r="B19" s="36"/>
      <c r="D19" s="228" t="str">
        <f>D17&amp;"."&amp;B18&amp;".2"</f>
        <v>1.1.1.2</v>
      </c>
      <c r="E19" s="169" t="s">
        <v>164</v>
      </c>
      <c r="F19" s="229" t="s">
        <v>165</v>
      </c>
      <c r="G19" s="513"/>
      <c r="H19" s="515"/>
      <c r="I19" s="510"/>
      <c r="J19" s="528"/>
      <c r="K19" s="510" t="s">
        <v>67</v>
      </c>
      <c r="L19" s="535"/>
      <c r="M19" s="513"/>
      <c r="N19" s="231"/>
      <c r="O19" s="322" t="s">
        <v>166</v>
      </c>
    </row>
    <row r="20" spans="1:17" ht="33.75" customHeight="1">
      <c r="A20" s="6" t="str">
        <f>A19</f>
        <v>1.1</v>
      </c>
      <c r="B20" s="36"/>
      <c r="D20" s="228" t="str">
        <f>D17&amp;"."&amp;B18&amp;".3"</f>
        <v>1.1.1.3</v>
      </c>
      <c r="E20" s="169" t="s">
        <v>167</v>
      </c>
      <c r="F20" s="229" t="s">
        <v>165</v>
      </c>
      <c r="G20" s="513"/>
      <c r="H20" s="515"/>
      <c r="I20" s="510"/>
      <c r="J20" s="528"/>
      <c r="K20" s="510" t="s">
        <v>67</v>
      </c>
      <c r="L20" s="535"/>
      <c r="M20" s="513"/>
      <c r="N20" s="231"/>
      <c r="O20" s="322" t="s">
        <v>168</v>
      </c>
    </row>
    <row r="21" spans="1:17" ht="45" customHeight="1">
      <c r="A21" s="6" t="str">
        <f>A20</f>
        <v>1.1</v>
      </c>
      <c r="B21" s="36"/>
      <c r="D21" s="228" t="str">
        <f>D17&amp;"."&amp;B18&amp;".4"</f>
        <v>1.1.1.4</v>
      </c>
      <c r="E21" s="169" t="s">
        <v>169</v>
      </c>
      <c r="F21" s="229" t="s">
        <v>165</v>
      </c>
      <c r="G21" s="513"/>
      <c r="H21" s="515"/>
      <c r="I21" s="510"/>
      <c r="J21" s="528"/>
      <c r="K21" s="510" t="s">
        <v>67</v>
      </c>
      <c r="L21" s="535"/>
      <c r="M21" s="513"/>
      <c r="N21" s="231"/>
      <c r="O21" s="323" t="s">
        <v>170</v>
      </c>
    </row>
    <row r="22" spans="1:17" ht="56.25" customHeight="1">
      <c r="A22" s="6" t="str">
        <f>A21</f>
        <v>1.1</v>
      </c>
      <c r="B22" s="36" t="str">
        <f>B18</f>
        <v>1</v>
      </c>
      <c r="D22" s="228" t="str">
        <f>D17&amp;"."&amp;B18&amp;".5"</f>
        <v>1.1.1.5</v>
      </c>
      <c r="E22" s="169" t="s">
        <v>171</v>
      </c>
      <c r="F22" s="229" t="s">
        <v>165</v>
      </c>
      <c r="G22" s="514"/>
      <c r="H22" s="515"/>
      <c r="I22" s="511"/>
      <c r="J22" s="529"/>
      <c r="K22" s="511" t="s">
        <v>67</v>
      </c>
      <c r="L22" s="536"/>
      <c r="M22" s="514"/>
      <c r="N22" s="231"/>
      <c r="O22" s="322" t="s">
        <v>172</v>
      </c>
    </row>
    <row r="23" spans="1:17" s="121" customFormat="1" ht="5.25" hidden="1" customHeight="1">
      <c r="B23" s="36"/>
      <c r="D23" s="172"/>
      <c r="E23" s="173"/>
      <c r="F23" s="320"/>
      <c r="G23" s="141"/>
      <c r="H23" s="141"/>
      <c r="I23" s="141"/>
      <c r="J23" s="141"/>
      <c r="K23" s="141"/>
      <c r="L23" s="141"/>
      <c r="M23" s="141"/>
      <c r="N23" s="235"/>
      <c r="O23" s="324"/>
      <c r="P23" s="134"/>
    </row>
    <row r="24" spans="1:17" ht="78.75" customHeight="1">
      <c r="B24" s="36"/>
      <c r="D24" s="149" t="s">
        <v>64</v>
      </c>
      <c r="E24" s="543" t="s">
        <v>173</v>
      </c>
      <c r="F24" s="544"/>
      <c r="G24" s="544"/>
      <c r="H24" s="544"/>
      <c r="I24" s="544"/>
      <c r="J24" s="544"/>
      <c r="K24" s="544"/>
      <c r="L24" s="544"/>
      <c r="M24" s="545"/>
      <c r="N24" s="236"/>
      <c r="O24" s="322" t="s">
        <v>174</v>
      </c>
    </row>
    <row r="25" spans="1:17" ht="33.75" customHeight="1">
      <c r="A25" s="6" t="s">
        <v>175</v>
      </c>
      <c r="B25" s="36"/>
      <c r="D25" s="88" t="str">
        <f>A25</f>
        <v>2.1</v>
      </c>
      <c r="E25" s="171" t="str">
        <f ca="1">IF(ISERROR(INDEX(activity,MATCH(SUBSTITUTE(D25,"2.",""),List01_N_activity,0))),"",OFFSET(INDEX(activity,MATCH(SUBSTITUTE(D25,"2.",""),List01_N_activity,0)),,1))</f>
        <v>Единый тариф регионального оператора по обращению с твердыми коммунальными отходами</v>
      </c>
      <c r="F25" s="114"/>
      <c r="G25" s="170"/>
      <c r="H25" s="170"/>
      <c r="I25" s="120"/>
      <c r="J25" s="120"/>
      <c r="K25" s="120"/>
      <c r="L25" s="120"/>
      <c r="M25" s="120"/>
      <c r="N25" s="119"/>
      <c r="O25" s="322" t="s">
        <v>176</v>
      </c>
      <c r="Q25" s="89"/>
    </row>
    <row r="26" spans="1:17" ht="33.75" customHeight="1">
      <c r="A26" s="6" t="str">
        <f>A25</f>
        <v>2.1</v>
      </c>
      <c r="B26" s="36" t="s">
        <v>63</v>
      </c>
      <c r="D26" s="228" t="str">
        <f>D25&amp;"."&amp;B26&amp;".1"</f>
        <v>2.1.1.1</v>
      </c>
      <c r="E26" s="169" t="s">
        <v>160</v>
      </c>
      <c r="F26" s="229" t="s">
        <v>70</v>
      </c>
      <c r="G26" s="512" t="s">
        <v>61</v>
      </c>
      <c r="H26" s="515" t="s">
        <v>161</v>
      </c>
      <c r="I26" s="537"/>
      <c r="J26" s="527" t="s">
        <v>18</v>
      </c>
      <c r="K26" s="549"/>
      <c r="L26" s="519"/>
      <c r="M26" s="519"/>
      <c r="N26" s="231"/>
      <c r="O26" s="322" t="s">
        <v>163</v>
      </c>
    </row>
    <row r="27" spans="1:17" ht="45" customHeight="1">
      <c r="A27" s="6" t="str">
        <f>A26</f>
        <v>2.1</v>
      </c>
      <c r="B27" s="36"/>
      <c r="D27" s="228" t="str">
        <f>D25&amp;"."&amp;B26&amp;".2"</f>
        <v>2.1.1.2</v>
      </c>
      <c r="E27" s="169" t="s">
        <v>164</v>
      </c>
      <c r="F27" s="229" t="s">
        <v>165</v>
      </c>
      <c r="G27" s="513"/>
      <c r="H27" s="515"/>
      <c r="I27" s="538"/>
      <c r="J27" s="528"/>
      <c r="K27" s="550"/>
      <c r="L27" s="520"/>
      <c r="M27" s="520"/>
      <c r="N27" s="231"/>
      <c r="O27" s="322" t="s">
        <v>166</v>
      </c>
    </row>
    <row r="28" spans="1:17" ht="33.75" customHeight="1">
      <c r="A28" s="6" t="str">
        <f>A27</f>
        <v>2.1</v>
      </c>
      <c r="B28" s="36"/>
      <c r="D28" s="228" t="str">
        <f>D25&amp;"."&amp;B26&amp;".3"</f>
        <v>2.1.1.3</v>
      </c>
      <c r="E28" s="169" t="s">
        <v>167</v>
      </c>
      <c r="F28" s="229" t="s">
        <v>165</v>
      </c>
      <c r="G28" s="513"/>
      <c r="H28" s="515"/>
      <c r="I28" s="538"/>
      <c r="J28" s="528"/>
      <c r="K28" s="550"/>
      <c r="L28" s="520"/>
      <c r="M28" s="520"/>
      <c r="N28" s="231"/>
      <c r="O28" s="322" t="s">
        <v>168</v>
      </c>
    </row>
    <row r="29" spans="1:17" ht="45" customHeight="1">
      <c r="A29" s="6" t="str">
        <f>A28</f>
        <v>2.1</v>
      </c>
      <c r="B29" s="36"/>
      <c r="D29" s="228" t="str">
        <f>D25&amp;"."&amp;B26&amp;".4"</f>
        <v>2.1.1.4</v>
      </c>
      <c r="E29" s="169" t="s">
        <v>169</v>
      </c>
      <c r="F29" s="229" t="s">
        <v>165</v>
      </c>
      <c r="G29" s="513"/>
      <c r="H29" s="515"/>
      <c r="I29" s="538"/>
      <c r="J29" s="528"/>
      <c r="K29" s="550"/>
      <c r="L29" s="520"/>
      <c r="M29" s="520"/>
      <c r="N29" s="231"/>
      <c r="O29" s="323" t="s">
        <v>170</v>
      </c>
    </row>
    <row r="30" spans="1:17" ht="56.25" customHeight="1">
      <c r="A30" s="6" t="str">
        <f>A29</f>
        <v>2.1</v>
      </c>
      <c r="B30" s="36" t="str">
        <f>B26</f>
        <v>1</v>
      </c>
      <c r="D30" s="228" t="str">
        <f>D25&amp;"."&amp;B26&amp;".5"</f>
        <v>2.1.1.5</v>
      </c>
      <c r="E30" s="169" t="s">
        <v>171</v>
      </c>
      <c r="F30" s="229" t="s">
        <v>165</v>
      </c>
      <c r="G30" s="514"/>
      <c r="H30" s="515"/>
      <c r="I30" s="539"/>
      <c r="J30" s="529"/>
      <c r="K30" s="551"/>
      <c r="L30" s="521"/>
      <c r="M30" s="521"/>
      <c r="N30" s="231"/>
      <c r="O30" s="322" t="s">
        <v>172</v>
      </c>
    </row>
    <row r="31" spans="1:17" s="121" customFormat="1" ht="5.25" hidden="1" customHeight="1">
      <c r="B31" s="36"/>
      <c r="D31" s="172"/>
      <c r="E31" s="173"/>
      <c r="F31" s="320"/>
      <c r="G31" s="141"/>
      <c r="H31" s="141"/>
      <c r="I31" s="141"/>
      <c r="J31" s="141"/>
      <c r="K31" s="141"/>
      <c r="L31" s="141"/>
      <c r="M31" s="141"/>
      <c r="N31" s="235"/>
      <c r="O31" s="324"/>
      <c r="P31" s="134"/>
    </row>
    <row r="32" spans="1:17" ht="45" customHeight="1">
      <c r="B32" s="36"/>
      <c r="D32" s="149" t="s">
        <v>65</v>
      </c>
      <c r="E32" s="543" t="s">
        <v>177</v>
      </c>
      <c r="F32" s="544"/>
      <c r="G32" s="544"/>
      <c r="H32" s="544"/>
      <c r="I32" s="544"/>
      <c r="J32" s="544"/>
      <c r="K32" s="544"/>
      <c r="L32" s="544"/>
      <c r="M32" s="545"/>
      <c r="N32" s="236"/>
      <c r="O32" s="322" t="s">
        <v>178</v>
      </c>
    </row>
    <row r="33" spans="1:17" ht="33.75" customHeight="1">
      <c r="A33" s="6" t="s">
        <v>179</v>
      </c>
      <c r="B33" s="36"/>
      <c r="D33" s="88" t="str">
        <f>A33</f>
        <v>3.1</v>
      </c>
      <c r="E33" s="171" t="str">
        <f ca="1">IF(ISERROR(INDEX(activity,MATCH(SUBSTITUTE(D33,"3.",""),List01_N_activity,0))),"",OFFSET(INDEX(activity,MATCH(SUBSTITUTE(D33,"3.",""),List01_N_activity,0)),,1))</f>
        <v>Единый тариф регионального оператора по обращению с твердыми коммунальными отходами</v>
      </c>
      <c r="F33" s="114"/>
      <c r="G33" s="170"/>
      <c r="H33" s="170"/>
      <c r="I33" s="120"/>
      <c r="J33" s="120"/>
      <c r="K33" s="120"/>
      <c r="L33" s="120"/>
      <c r="M33" s="120"/>
      <c r="N33" s="119"/>
      <c r="O33" s="322" t="s">
        <v>176</v>
      </c>
      <c r="Q33" s="89"/>
    </row>
    <row r="34" spans="1:17" ht="33.75" customHeight="1">
      <c r="A34" s="6" t="str">
        <f>A33</f>
        <v>3.1</v>
      </c>
      <c r="B34" s="36" t="s">
        <v>63</v>
      </c>
      <c r="D34" s="228" t="str">
        <f>D33&amp;"."&amp;B34&amp;".1"</f>
        <v>3.1.1.1</v>
      </c>
      <c r="E34" s="169" t="s">
        <v>160</v>
      </c>
      <c r="F34" s="229" t="s">
        <v>70</v>
      </c>
      <c r="G34" s="540" t="s">
        <v>180</v>
      </c>
      <c r="H34" s="515" t="s">
        <v>161</v>
      </c>
      <c r="I34" s="509">
        <v>45658.535266203704</v>
      </c>
      <c r="J34" s="527" t="s">
        <v>161</v>
      </c>
      <c r="K34" s="509">
        <v>46022.53534722222</v>
      </c>
      <c r="L34" s="546">
        <v>1311434.19</v>
      </c>
      <c r="M34" s="519"/>
      <c r="N34" s="231"/>
      <c r="O34" s="322" t="s">
        <v>163</v>
      </c>
    </row>
    <row r="35" spans="1:17" ht="45" customHeight="1">
      <c r="A35" s="6" t="str">
        <f>A34</f>
        <v>3.1</v>
      </c>
      <c r="B35" s="36"/>
      <c r="D35" s="228" t="str">
        <f>D33&amp;"."&amp;B34&amp;".2"</f>
        <v>3.1.1.2</v>
      </c>
      <c r="E35" s="169" t="s">
        <v>164</v>
      </c>
      <c r="F35" s="229" t="s">
        <v>165</v>
      </c>
      <c r="G35" s="541"/>
      <c r="H35" s="515"/>
      <c r="I35" s="510"/>
      <c r="J35" s="528"/>
      <c r="K35" s="510"/>
      <c r="L35" s="547"/>
      <c r="M35" s="520"/>
      <c r="N35" s="231"/>
      <c r="O35" s="322" t="s">
        <v>166</v>
      </c>
    </row>
    <row r="36" spans="1:17" ht="33.75" customHeight="1">
      <c r="A36" s="6" t="str">
        <f>A35</f>
        <v>3.1</v>
      </c>
      <c r="B36" s="36"/>
      <c r="D36" s="228" t="str">
        <f>D33&amp;"."&amp;B34&amp;".3"</f>
        <v>3.1.1.3</v>
      </c>
      <c r="E36" s="169" t="s">
        <v>167</v>
      </c>
      <c r="F36" s="229" t="s">
        <v>165</v>
      </c>
      <c r="G36" s="541"/>
      <c r="H36" s="515"/>
      <c r="I36" s="510"/>
      <c r="J36" s="528"/>
      <c r="K36" s="510"/>
      <c r="L36" s="547"/>
      <c r="M36" s="520"/>
      <c r="N36" s="231"/>
      <c r="O36" s="322" t="s">
        <v>168</v>
      </c>
    </row>
    <row r="37" spans="1:17" ht="45" customHeight="1">
      <c r="A37" s="6" t="str">
        <f>A36</f>
        <v>3.1</v>
      </c>
      <c r="B37" s="36"/>
      <c r="D37" s="228" t="str">
        <f>D33&amp;"."&amp;B34&amp;".4"</f>
        <v>3.1.1.4</v>
      </c>
      <c r="E37" s="169" t="s">
        <v>169</v>
      </c>
      <c r="F37" s="229" t="s">
        <v>165</v>
      </c>
      <c r="G37" s="541"/>
      <c r="H37" s="515"/>
      <c r="I37" s="510"/>
      <c r="J37" s="528"/>
      <c r="K37" s="510"/>
      <c r="L37" s="547"/>
      <c r="M37" s="520"/>
      <c r="N37" s="231"/>
      <c r="O37" s="323" t="s">
        <v>170</v>
      </c>
    </row>
    <row r="38" spans="1:17" ht="56.25" customHeight="1">
      <c r="A38" s="6" t="str">
        <f>A37</f>
        <v>3.1</v>
      </c>
      <c r="B38" s="36" t="str">
        <f>B34</f>
        <v>1</v>
      </c>
      <c r="D38" s="228" t="str">
        <f>D33&amp;"."&amp;B34&amp;".5"</f>
        <v>3.1.1.5</v>
      </c>
      <c r="E38" s="169" t="s">
        <v>171</v>
      </c>
      <c r="F38" s="229" t="s">
        <v>165</v>
      </c>
      <c r="G38" s="542"/>
      <c r="H38" s="515"/>
      <c r="I38" s="511"/>
      <c r="J38" s="529"/>
      <c r="K38" s="511"/>
      <c r="L38" s="548"/>
      <c r="M38" s="521"/>
      <c r="N38" s="231"/>
      <c r="O38" s="322" t="s">
        <v>172</v>
      </c>
    </row>
    <row r="39" spans="1:17" s="121" customFormat="1" ht="5.25" hidden="1" customHeight="1">
      <c r="B39" s="36"/>
      <c r="D39" s="172"/>
      <c r="E39" s="332"/>
      <c r="F39" s="333"/>
      <c r="G39" s="138"/>
      <c r="H39" s="138"/>
      <c r="I39" s="138"/>
      <c r="J39" s="138"/>
      <c r="K39" s="138"/>
      <c r="L39" s="138"/>
      <c r="M39" s="138"/>
      <c r="N39" s="235"/>
      <c r="O39" s="324"/>
      <c r="P39" s="134"/>
    </row>
    <row r="40" spans="1:17" s="121" customFormat="1" ht="45" customHeight="1">
      <c r="B40" s="36"/>
      <c r="D40" s="330" t="s">
        <v>66</v>
      </c>
      <c r="E40" s="533" t="s">
        <v>181</v>
      </c>
      <c r="F40" s="533"/>
      <c r="G40" s="334" t="s">
        <v>180</v>
      </c>
      <c r="H40" s="329"/>
      <c r="I40" s="347">
        <v>45658.537233796298</v>
      </c>
      <c r="J40" s="336" t="s">
        <v>161</v>
      </c>
      <c r="K40" s="347">
        <v>46022.537314814814</v>
      </c>
      <c r="L40" s="335">
        <v>602907.14</v>
      </c>
      <c r="M40" s="337"/>
      <c r="N40" s="331"/>
      <c r="O40" s="322" t="s">
        <v>182</v>
      </c>
      <c r="P40" s="134"/>
    </row>
    <row r="41" spans="1:17" ht="56.25" customHeight="1">
      <c r="B41" s="36"/>
      <c r="D41" s="149" t="s">
        <v>139</v>
      </c>
      <c r="E41" s="530" t="s">
        <v>183</v>
      </c>
      <c r="F41" s="531"/>
      <c r="G41" s="531"/>
      <c r="H41" s="531"/>
      <c r="I41" s="531"/>
      <c r="J41" s="531"/>
      <c r="K41" s="531"/>
      <c r="L41" s="531"/>
      <c r="M41" s="532"/>
      <c r="N41" s="237"/>
      <c r="O41" s="322" t="s">
        <v>184</v>
      </c>
    </row>
    <row r="42" spans="1:17" ht="33.75" customHeight="1">
      <c r="A42" s="6" t="s">
        <v>91</v>
      </c>
      <c r="B42" s="36"/>
      <c r="D42" s="88" t="str">
        <f>A42</f>
        <v>5.1</v>
      </c>
      <c r="E42" s="171" t="str">
        <f ca="1">IF(ISERROR(INDEX(activity,MATCH(SUBSTITUTE(D42,"5.",""),List01_N_activity,0))),"",OFFSET(INDEX(activity,MATCH(SUBSTITUTE(D42,"5.",""),List01_N_activity,0)),,1))</f>
        <v>Единый тариф регионального оператора по обращению с твердыми коммунальными отходами</v>
      </c>
      <c r="F42" s="114"/>
      <c r="G42" s="170"/>
      <c r="H42" s="170"/>
      <c r="I42" s="120"/>
      <c r="J42" s="120"/>
      <c r="K42" s="120"/>
      <c r="L42" s="120"/>
      <c r="M42" s="120"/>
      <c r="N42" s="119"/>
      <c r="O42" s="325" t="s">
        <v>176</v>
      </c>
      <c r="Q42" s="89"/>
    </row>
    <row r="43" spans="1:17" ht="33.75" customHeight="1">
      <c r="A43" s="6" t="str">
        <f>A42</f>
        <v>5.1</v>
      </c>
      <c r="B43" s="36" t="s">
        <v>63</v>
      </c>
      <c r="D43" s="228" t="str">
        <f>D42&amp;"."&amp;B43&amp;".1"</f>
        <v>5.1.1.1</v>
      </c>
      <c r="E43" s="169" t="s">
        <v>160</v>
      </c>
      <c r="F43" s="229" t="s">
        <v>70</v>
      </c>
      <c r="G43" s="516" t="s">
        <v>185</v>
      </c>
      <c r="H43" s="515" t="s">
        <v>161</v>
      </c>
      <c r="I43" s="509">
        <v>45658.537743055553</v>
      </c>
      <c r="J43" s="527" t="s">
        <v>161</v>
      </c>
      <c r="K43" s="509">
        <v>46022.537986111114</v>
      </c>
      <c r="L43" s="522">
        <v>1973550</v>
      </c>
      <c r="M43" s="519"/>
      <c r="N43" s="231"/>
      <c r="O43" s="322" t="s">
        <v>163</v>
      </c>
    </row>
    <row r="44" spans="1:17" ht="45" customHeight="1">
      <c r="A44" s="6" t="str">
        <f>A43</f>
        <v>5.1</v>
      </c>
      <c r="B44" s="36"/>
      <c r="D44" s="228" t="str">
        <f>D42&amp;"."&amp;B43&amp;".2"</f>
        <v>5.1.1.2</v>
      </c>
      <c r="E44" s="169" t="s">
        <v>164</v>
      </c>
      <c r="F44" s="229" t="s">
        <v>165</v>
      </c>
      <c r="G44" s="517"/>
      <c r="H44" s="515"/>
      <c r="I44" s="510"/>
      <c r="J44" s="528"/>
      <c r="K44" s="510"/>
      <c r="L44" s="523"/>
      <c r="M44" s="520"/>
      <c r="N44" s="231"/>
      <c r="O44" s="322" t="s">
        <v>166</v>
      </c>
    </row>
    <row r="45" spans="1:17" ht="33.75" customHeight="1">
      <c r="A45" s="6" t="str">
        <f>A44</f>
        <v>5.1</v>
      </c>
      <c r="B45" s="36"/>
      <c r="D45" s="228" t="str">
        <f>D42&amp;"."&amp;B43&amp;".3"</f>
        <v>5.1.1.3</v>
      </c>
      <c r="E45" s="169" t="s">
        <v>167</v>
      </c>
      <c r="F45" s="229" t="s">
        <v>165</v>
      </c>
      <c r="G45" s="517"/>
      <c r="H45" s="515"/>
      <c r="I45" s="510"/>
      <c r="J45" s="528"/>
      <c r="K45" s="510"/>
      <c r="L45" s="523"/>
      <c r="M45" s="520"/>
      <c r="N45" s="231"/>
      <c r="O45" s="322" t="s">
        <v>168</v>
      </c>
    </row>
    <row r="46" spans="1:17" ht="45" customHeight="1">
      <c r="A46" s="6" t="str">
        <f>A45</f>
        <v>5.1</v>
      </c>
      <c r="B46" s="36"/>
      <c r="D46" s="228" t="str">
        <f>D42&amp;"."&amp;B43&amp;".4"</f>
        <v>5.1.1.4</v>
      </c>
      <c r="E46" s="169" t="s">
        <v>169</v>
      </c>
      <c r="F46" s="229" t="s">
        <v>165</v>
      </c>
      <c r="G46" s="517"/>
      <c r="H46" s="515"/>
      <c r="I46" s="510"/>
      <c r="J46" s="528"/>
      <c r="K46" s="510"/>
      <c r="L46" s="523"/>
      <c r="M46" s="520"/>
      <c r="N46" s="231"/>
      <c r="O46" s="323" t="s">
        <v>170</v>
      </c>
    </row>
    <row r="47" spans="1:17" ht="56.25" customHeight="1">
      <c r="A47" s="6" t="str">
        <f>A46</f>
        <v>5.1</v>
      </c>
      <c r="B47" s="36" t="str">
        <f>B43</f>
        <v>1</v>
      </c>
      <c r="D47" s="228" t="str">
        <f>D42&amp;"."&amp;B43&amp;".5"</f>
        <v>5.1.1.5</v>
      </c>
      <c r="E47" s="169" t="s">
        <v>171</v>
      </c>
      <c r="F47" s="229" t="s">
        <v>165</v>
      </c>
      <c r="G47" s="518"/>
      <c r="H47" s="515"/>
      <c r="I47" s="511"/>
      <c r="J47" s="529"/>
      <c r="K47" s="511"/>
      <c r="L47" s="524"/>
      <c r="M47" s="521"/>
      <c r="N47" s="238"/>
      <c r="O47" s="322" t="s">
        <v>172</v>
      </c>
    </row>
    <row r="48" spans="1:17" s="121" customFormat="1" ht="5.25" hidden="1" customHeight="1">
      <c r="B48" s="36"/>
      <c r="D48" s="172"/>
      <c r="E48" s="173"/>
      <c r="F48" s="320"/>
      <c r="G48" s="141"/>
      <c r="H48" s="141"/>
      <c r="I48" s="141"/>
      <c r="J48" s="141"/>
      <c r="K48" s="141"/>
      <c r="L48" s="141"/>
      <c r="M48" s="141"/>
      <c r="N48" s="181"/>
      <c r="O48" s="324"/>
      <c r="P48" s="134"/>
    </row>
    <row r="49" spans="1:17" ht="56.25" customHeight="1">
      <c r="B49" s="36"/>
      <c r="D49" s="149" t="s">
        <v>186</v>
      </c>
      <c r="E49" s="543" t="s">
        <v>187</v>
      </c>
      <c r="F49" s="544"/>
      <c r="G49" s="544"/>
      <c r="H49" s="544"/>
      <c r="I49" s="544"/>
      <c r="J49" s="544"/>
      <c r="K49" s="544"/>
      <c r="L49" s="544"/>
      <c r="M49" s="545"/>
      <c r="N49" s="237"/>
      <c r="O49" s="322" t="s">
        <v>188</v>
      </c>
    </row>
    <row r="50" spans="1:17" ht="33.75" customHeight="1">
      <c r="A50" s="6" t="s">
        <v>94</v>
      </c>
      <c r="B50" s="36"/>
      <c r="D50" s="88" t="str">
        <f>A50</f>
        <v>6.1</v>
      </c>
      <c r="E50" s="171" t="str">
        <f ca="1">IF(ISERROR(INDEX(activity,MATCH(SUBSTITUTE(D50,"6.",""),List01_N_activity,0))),"",OFFSET(INDEX(activity,MATCH(SUBSTITUTE(D50,"6.",""),List01_N_activity,0)),,1))</f>
        <v>Единый тариф регионального оператора по обращению с твердыми коммунальными отходами</v>
      </c>
      <c r="F50" s="114"/>
      <c r="G50" s="170"/>
      <c r="H50" s="170"/>
      <c r="I50" s="120"/>
      <c r="J50" s="120"/>
      <c r="K50" s="120"/>
      <c r="L50" s="120"/>
      <c r="M50" s="120"/>
      <c r="N50" s="119"/>
      <c r="O50" s="325" t="s">
        <v>176</v>
      </c>
      <c r="Q50" s="89"/>
    </row>
    <row r="51" spans="1:17" ht="33.75" customHeight="1">
      <c r="A51" s="6" t="str">
        <f>A50</f>
        <v>6.1</v>
      </c>
      <c r="B51" s="36" t="s">
        <v>63</v>
      </c>
      <c r="D51" s="228" t="str">
        <f>D50&amp;"."&amp;B51&amp;".1"</f>
        <v>6.1.1.1</v>
      </c>
      <c r="E51" s="169" t="s">
        <v>160</v>
      </c>
      <c r="F51" s="229" t="s">
        <v>70</v>
      </c>
      <c r="G51" s="540" t="s">
        <v>180</v>
      </c>
      <c r="H51" s="515" t="s">
        <v>161</v>
      </c>
      <c r="I51" s="509">
        <v>45658.538900462961</v>
      </c>
      <c r="J51" s="527" t="s">
        <v>161</v>
      </c>
      <c r="K51" s="509">
        <v>46022.538969907408</v>
      </c>
      <c r="L51" s="546">
        <v>0</v>
      </c>
      <c r="M51" s="519"/>
      <c r="N51" s="231"/>
      <c r="O51" s="322" t="s">
        <v>163</v>
      </c>
    </row>
    <row r="52" spans="1:17" ht="45" customHeight="1">
      <c r="A52" s="6" t="str">
        <f>A51</f>
        <v>6.1</v>
      </c>
      <c r="B52" s="36"/>
      <c r="D52" s="228" t="str">
        <f>D50&amp;"."&amp;B51&amp;".2"</f>
        <v>6.1.1.2</v>
      </c>
      <c r="E52" s="169" t="s">
        <v>164</v>
      </c>
      <c r="F52" s="229" t="s">
        <v>165</v>
      </c>
      <c r="G52" s="541"/>
      <c r="H52" s="515"/>
      <c r="I52" s="510"/>
      <c r="J52" s="528"/>
      <c r="K52" s="510"/>
      <c r="L52" s="547"/>
      <c r="M52" s="520"/>
      <c r="N52" s="231"/>
      <c r="O52" s="322" t="s">
        <v>166</v>
      </c>
    </row>
    <row r="53" spans="1:17" ht="33.75" customHeight="1">
      <c r="A53" s="6" t="str">
        <f>A52</f>
        <v>6.1</v>
      </c>
      <c r="B53" s="36"/>
      <c r="D53" s="228" t="str">
        <f>D50&amp;"."&amp;B51&amp;".3"</f>
        <v>6.1.1.3</v>
      </c>
      <c r="E53" s="169" t="s">
        <v>167</v>
      </c>
      <c r="F53" s="229" t="s">
        <v>165</v>
      </c>
      <c r="G53" s="541"/>
      <c r="H53" s="515"/>
      <c r="I53" s="510"/>
      <c r="J53" s="528"/>
      <c r="K53" s="510"/>
      <c r="L53" s="547"/>
      <c r="M53" s="520"/>
      <c r="N53" s="231"/>
      <c r="O53" s="322" t="s">
        <v>168</v>
      </c>
    </row>
    <row r="54" spans="1:17" ht="45" customHeight="1">
      <c r="A54" s="6" t="str">
        <f>A53</f>
        <v>6.1</v>
      </c>
      <c r="B54" s="36"/>
      <c r="D54" s="228" t="str">
        <f>D50&amp;"."&amp;B51&amp;".4"</f>
        <v>6.1.1.4</v>
      </c>
      <c r="E54" s="169" t="s">
        <v>169</v>
      </c>
      <c r="F54" s="229" t="s">
        <v>165</v>
      </c>
      <c r="G54" s="541"/>
      <c r="H54" s="515"/>
      <c r="I54" s="510"/>
      <c r="J54" s="528"/>
      <c r="K54" s="510"/>
      <c r="L54" s="547"/>
      <c r="M54" s="520"/>
      <c r="N54" s="231"/>
      <c r="O54" s="323" t="s">
        <v>170</v>
      </c>
    </row>
    <row r="55" spans="1:17" ht="56.25" customHeight="1">
      <c r="A55" s="6" t="str">
        <f>A54</f>
        <v>6.1</v>
      </c>
      <c r="B55" s="36" t="str">
        <f>B51</f>
        <v>1</v>
      </c>
      <c r="D55" s="228" t="str">
        <f>D50&amp;"."&amp;B51&amp;".5"</f>
        <v>6.1.1.5</v>
      </c>
      <c r="E55" s="169" t="s">
        <v>171</v>
      </c>
      <c r="F55" s="229" t="s">
        <v>165</v>
      </c>
      <c r="G55" s="542"/>
      <c r="H55" s="515"/>
      <c r="I55" s="511"/>
      <c r="J55" s="529"/>
      <c r="K55" s="511"/>
      <c r="L55" s="548"/>
      <c r="M55" s="521"/>
      <c r="N55" s="238"/>
      <c r="O55" s="322" t="s">
        <v>172</v>
      </c>
    </row>
    <row r="56" spans="1:17" s="121" customFormat="1" ht="5.25" hidden="1" customHeight="1">
      <c r="B56" s="36"/>
      <c r="D56" s="172"/>
      <c r="E56" s="173"/>
      <c r="F56" s="320"/>
      <c r="G56" s="141"/>
      <c r="H56" s="141"/>
      <c r="I56" s="141"/>
      <c r="J56" s="141"/>
      <c r="K56" s="141"/>
      <c r="L56" s="141"/>
      <c r="M56" s="141"/>
      <c r="N56" s="181"/>
      <c r="O56" s="324"/>
      <c r="P56" s="134"/>
    </row>
    <row r="57" spans="1:17" ht="67.5" customHeight="1">
      <c r="B57" s="36"/>
      <c r="D57" s="149" t="s">
        <v>189</v>
      </c>
      <c r="E57" s="543" t="s">
        <v>190</v>
      </c>
      <c r="F57" s="544"/>
      <c r="G57" s="544"/>
      <c r="H57" s="544"/>
      <c r="I57" s="544"/>
      <c r="J57" s="544"/>
      <c r="K57" s="544"/>
      <c r="L57" s="544"/>
      <c r="M57" s="545"/>
      <c r="N57" s="237"/>
      <c r="O57" s="322" t="s">
        <v>191</v>
      </c>
    </row>
    <row r="58" spans="1:17" ht="33.75" customHeight="1">
      <c r="A58" s="6" t="s">
        <v>100</v>
      </c>
      <c r="B58" s="36"/>
      <c r="D58" s="88" t="str">
        <f>A58</f>
        <v>7.1</v>
      </c>
      <c r="E58" s="171" t="str">
        <f ca="1">IF(ISERROR(INDEX(activity,MATCH(SUBSTITUTE(D58,"7.",""),List01_N_activity,0))),"",OFFSET(INDEX(activity,MATCH(SUBSTITUTE(D58,"7.",""),List01_N_activity,0)),,1))</f>
        <v>Единый тариф регионального оператора по обращению с твердыми коммунальными отходами</v>
      </c>
      <c r="F58" s="114"/>
      <c r="G58" s="170"/>
      <c r="H58" s="170"/>
      <c r="I58" s="120"/>
      <c r="J58" s="120"/>
      <c r="K58" s="120"/>
      <c r="L58" s="120"/>
      <c r="M58" s="120"/>
      <c r="N58" s="119"/>
      <c r="O58" s="325" t="s">
        <v>176</v>
      </c>
      <c r="Q58" s="89"/>
    </row>
    <row r="59" spans="1:17" ht="33.75" customHeight="1">
      <c r="A59" s="6" t="str">
        <f>A58</f>
        <v>7.1</v>
      </c>
      <c r="B59" s="36" t="s">
        <v>63</v>
      </c>
      <c r="D59" s="228" t="str">
        <f>D58&amp;"."&amp;B59&amp;".1"</f>
        <v>7.1.1.1</v>
      </c>
      <c r="E59" s="169" t="s">
        <v>160</v>
      </c>
      <c r="F59" s="229" t="s">
        <v>70</v>
      </c>
      <c r="G59" s="540" t="s">
        <v>180</v>
      </c>
      <c r="H59" s="515" t="s">
        <v>161</v>
      </c>
      <c r="I59" s="509">
        <v>45658.539537037039</v>
      </c>
      <c r="J59" s="527" t="s">
        <v>161</v>
      </c>
      <c r="K59" s="509">
        <v>46022.539594907408</v>
      </c>
      <c r="L59" s="546">
        <v>85292.56</v>
      </c>
      <c r="M59" s="519"/>
      <c r="N59" s="231"/>
      <c r="O59" s="322" t="s">
        <v>163</v>
      </c>
    </row>
    <row r="60" spans="1:17" ht="45" customHeight="1">
      <c r="A60" s="6" t="str">
        <f>A59</f>
        <v>7.1</v>
      </c>
      <c r="B60" s="36"/>
      <c r="D60" s="228" t="str">
        <f>D58&amp;"."&amp;B59&amp;".2"</f>
        <v>7.1.1.2</v>
      </c>
      <c r="E60" s="169" t="s">
        <v>164</v>
      </c>
      <c r="F60" s="229" t="s">
        <v>165</v>
      </c>
      <c r="G60" s="541"/>
      <c r="H60" s="515"/>
      <c r="I60" s="510"/>
      <c r="J60" s="528"/>
      <c r="K60" s="510"/>
      <c r="L60" s="547"/>
      <c r="M60" s="520"/>
      <c r="N60" s="231"/>
      <c r="O60" s="322" t="s">
        <v>166</v>
      </c>
    </row>
    <row r="61" spans="1:17" ht="33.75" customHeight="1">
      <c r="A61" s="6" t="str">
        <f>A60</f>
        <v>7.1</v>
      </c>
      <c r="B61" s="36"/>
      <c r="D61" s="228" t="str">
        <f>D58&amp;"."&amp;B59&amp;".3"</f>
        <v>7.1.1.3</v>
      </c>
      <c r="E61" s="169" t="s">
        <v>167</v>
      </c>
      <c r="F61" s="229" t="s">
        <v>165</v>
      </c>
      <c r="G61" s="541"/>
      <c r="H61" s="515"/>
      <c r="I61" s="510"/>
      <c r="J61" s="528"/>
      <c r="K61" s="510"/>
      <c r="L61" s="547"/>
      <c r="M61" s="520"/>
      <c r="N61" s="231"/>
      <c r="O61" s="322" t="s">
        <v>168</v>
      </c>
    </row>
    <row r="62" spans="1:17" ht="45" customHeight="1">
      <c r="A62" s="6" t="str">
        <f>A61</f>
        <v>7.1</v>
      </c>
      <c r="B62" s="36"/>
      <c r="D62" s="228" t="str">
        <f>D58&amp;"."&amp;B59&amp;".4"</f>
        <v>7.1.1.4</v>
      </c>
      <c r="E62" s="169" t="s">
        <v>169</v>
      </c>
      <c r="F62" s="229" t="s">
        <v>165</v>
      </c>
      <c r="G62" s="541"/>
      <c r="H62" s="515"/>
      <c r="I62" s="510"/>
      <c r="J62" s="528"/>
      <c r="K62" s="510"/>
      <c r="L62" s="547"/>
      <c r="M62" s="520"/>
      <c r="N62" s="231"/>
      <c r="O62" s="323" t="s">
        <v>170</v>
      </c>
    </row>
    <row r="63" spans="1:17" ht="56.25" customHeight="1">
      <c r="A63" s="6" t="str">
        <f>A62</f>
        <v>7.1</v>
      </c>
      <c r="B63" s="36" t="str">
        <f>B59</f>
        <v>1</v>
      </c>
      <c r="D63" s="228" t="str">
        <f>D58&amp;"."&amp;B59&amp;".5"</f>
        <v>7.1.1.5</v>
      </c>
      <c r="E63" s="169" t="s">
        <v>171</v>
      </c>
      <c r="F63" s="229" t="s">
        <v>165</v>
      </c>
      <c r="G63" s="542"/>
      <c r="H63" s="515"/>
      <c r="I63" s="511"/>
      <c r="J63" s="529"/>
      <c r="K63" s="511"/>
      <c r="L63" s="548"/>
      <c r="M63" s="521"/>
      <c r="N63" s="238"/>
      <c r="O63" s="322" t="s">
        <v>172</v>
      </c>
    </row>
    <row r="64" spans="1:17" s="121" customFormat="1" ht="5.25" hidden="1" customHeight="1">
      <c r="D64" s="172"/>
      <c r="E64" s="173"/>
      <c r="F64" s="320"/>
      <c r="G64" s="141"/>
      <c r="H64" s="141"/>
      <c r="I64" s="141"/>
      <c r="J64" s="141"/>
      <c r="K64" s="141"/>
      <c r="L64" s="141"/>
      <c r="M64" s="141"/>
      <c r="N64" s="181"/>
      <c r="O64" s="181"/>
      <c r="P64" s="134"/>
    </row>
    <row r="65" spans="16:16" s="241" customFormat="1" ht="6" customHeight="1">
      <c r="P65" s="242"/>
    </row>
    <row r="81" customFormat="1" ht="11.25" customHeight="1"/>
    <row r="82" customFormat="1" ht="11.25" customHeight="1"/>
    <row r="83" customFormat="1" ht="11.25" customHeight="1"/>
    <row r="84" customFormat="1" ht="11.25" customHeight="1"/>
    <row r="85" customFormat="1" ht="11.25" customHeight="1"/>
    <row r="86" customFormat="1" ht="11.25" customHeight="1"/>
    <row r="87" customFormat="1" ht="11.25" customHeight="1"/>
    <row r="88" customFormat="1" ht="11.25" customHeight="1"/>
    <row r="89" customFormat="1" ht="11.25" customHeight="1"/>
    <row r="90" customFormat="1" ht="11.25" customHeight="1"/>
    <row r="91" customFormat="1" ht="11.25" customHeight="1"/>
    <row r="92" customFormat="1" ht="11.25" customHeight="1"/>
    <row r="93" customFormat="1" ht="11.25" customHeight="1"/>
    <row r="94" customFormat="1" ht="11.25" customHeight="1"/>
    <row r="95" customFormat="1" ht="11.25" customHeight="1"/>
    <row r="96" customFormat="1" ht="11.25" customHeight="1"/>
    <row r="97" customFormat="1" ht="11.25" customHeight="1"/>
    <row r="98" customFormat="1" ht="11.25" customHeight="1"/>
    <row r="99" customFormat="1" ht="11.25" customHeight="1"/>
    <row r="100" customFormat="1" ht="11.25" customHeight="1"/>
    <row r="101" customFormat="1" ht="11.25" customHeight="1"/>
    <row r="102" customFormat="1" ht="11.25" customHeight="1"/>
    <row r="103" customFormat="1" ht="11.25" customHeight="1"/>
    <row r="104" customFormat="1" ht="11.25" customHeight="1"/>
    <row r="105" customFormat="1" ht="11.25" customHeight="1"/>
    <row r="106" customFormat="1" ht="11.25" customHeight="1"/>
    <row r="107" customFormat="1" ht="11.25" customHeight="1"/>
    <row r="108" customFormat="1" ht="11.25" customHeight="1"/>
    <row r="109" customFormat="1" ht="11.25" customHeight="1"/>
    <row r="110" customFormat="1" ht="11.25" customHeight="1"/>
    <row r="111" customFormat="1" ht="11.25" customHeight="1"/>
    <row r="112" customFormat="1" ht="11.25" customHeight="1"/>
    <row r="113" customFormat="1" ht="11.25" customHeight="1"/>
    <row r="114" customFormat="1" ht="11.25" customHeight="1"/>
    <row r="115" customFormat="1" ht="11.25" customHeight="1"/>
    <row r="116" customFormat="1" ht="11.25" customHeight="1"/>
    <row r="117" customFormat="1" ht="11.25" customHeight="1"/>
    <row r="118" customFormat="1" ht="11.25" customHeight="1"/>
    <row r="119" customFormat="1" ht="11.25" customHeight="1"/>
    <row r="120" customFormat="1" ht="11.25" customHeight="1"/>
    <row r="121" customFormat="1" ht="11.25" customHeight="1"/>
  </sheetData>
  <sheetProtection formatColumns="0" formatRows="0" insertRows="0" deleteColumns="0" deleteRows="0" sort="0" autoFilter="0"/>
  <mergeCells count="71">
    <mergeCell ref="M18:M22"/>
    <mergeCell ref="G34:G38"/>
    <mergeCell ref="H34:H38"/>
    <mergeCell ref="I34:I38"/>
    <mergeCell ref="G18:G22"/>
    <mergeCell ref="H18:H22"/>
    <mergeCell ref="I18:I22"/>
    <mergeCell ref="K26:K30"/>
    <mergeCell ref="J51:J55"/>
    <mergeCell ref="E32:M32"/>
    <mergeCell ref="E24:M24"/>
    <mergeCell ref="E16:M16"/>
    <mergeCell ref="K59:K63"/>
    <mergeCell ref="L59:L63"/>
    <mergeCell ref="M59:M63"/>
    <mergeCell ref="E49:M49"/>
    <mergeCell ref="E57:M57"/>
    <mergeCell ref="J59:J63"/>
    <mergeCell ref="K34:K38"/>
    <mergeCell ref="L34:L38"/>
    <mergeCell ref="M34:M38"/>
    <mergeCell ref="K51:K55"/>
    <mergeCell ref="L51:L55"/>
    <mergeCell ref="M51:M55"/>
    <mergeCell ref="G59:G63"/>
    <mergeCell ref="H59:H63"/>
    <mergeCell ref="I59:I63"/>
    <mergeCell ref="G51:G55"/>
    <mergeCell ref="H51:H55"/>
    <mergeCell ref="I51:I55"/>
    <mergeCell ref="K43:K47"/>
    <mergeCell ref="L26:L30"/>
    <mergeCell ref="L43:L47"/>
    <mergeCell ref="N12:N14"/>
    <mergeCell ref="M26:M30"/>
    <mergeCell ref="M43:M47"/>
    <mergeCell ref="K18:K22"/>
    <mergeCell ref="J15:K15"/>
    <mergeCell ref="J18:J22"/>
    <mergeCell ref="J26:J30"/>
    <mergeCell ref="J34:J38"/>
    <mergeCell ref="J43:J47"/>
    <mergeCell ref="E41:M41"/>
    <mergeCell ref="E40:F40"/>
    <mergeCell ref="L18:L22"/>
    <mergeCell ref="I26:I30"/>
    <mergeCell ref="I43:I47"/>
    <mergeCell ref="G26:G30"/>
    <mergeCell ref="H26:H30"/>
    <mergeCell ref="H43:H47"/>
    <mergeCell ref="G43:G47"/>
    <mergeCell ref="O11:O14"/>
    <mergeCell ref="E13:E14"/>
    <mergeCell ref="F13:F14"/>
    <mergeCell ref="H13:H14"/>
    <mergeCell ref="I13:K13"/>
    <mergeCell ref="L13:L14"/>
    <mergeCell ref="M13:M14"/>
    <mergeCell ref="J14:K14"/>
    <mergeCell ref="D11:N11"/>
    <mergeCell ref="H1:M1"/>
    <mergeCell ref="H10:M10"/>
    <mergeCell ref="D4:G4"/>
    <mergeCell ref="E12:F12"/>
    <mergeCell ref="H12:M12"/>
    <mergeCell ref="D12:D14"/>
    <mergeCell ref="G12:G14"/>
    <mergeCell ref="F6:G6"/>
    <mergeCell ref="F7:G7"/>
    <mergeCell ref="F8:G8"/>
    <mergeCell ref="F9:G9"/>
  </mergeCells>
  <dataValidations count="7">
    <dataValidation type="decimal" allowBlank="1" showErrorMessage="1" errorTitle="Ошибка" error="Допускается ввод только действительных чисел!" sqref="L40" xr:uid="{00000000-0002-0000-0600-000000000000}">
      <formula1>-9.99999999999999E+23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L18:L22" xr:uid="{00000000-0002-0000-0600-000001000000}">
      <formula1>kind_of_control_method</formula1>
    </dataValidation>
    <dataValidation type="textLength" operator="lessThanOrEqual" allowBlank="1" showErrorMessage="1" errorTitle="Ошибка" error="Допускается ввод не более 900 символов!" sqref="L26:L30" xr:uid="{00000000-0002-0000-0600-000002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43:G47" xr:uid="{00000000-0002-0000-0600-000003000000}">
      <formula1>kind_of_unit_2</formula1>
    </dataValidation>
    <dataValidation type="decimal" allowBlank="1" showErrorMessage="1" errorTitle="Ошибка" error="Допускается ввод только неотрицательных чисел!" sqref="L43 L59:L63 L51:L55 L34:L38" xr:uid="{00000000-0002-0000-0600-000004000000}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K18 K59 K51 K26 K43 I18 I26 I34 I43 I51 I59 K40 I40 K34" xr:uid="{00000000-0002-0000-0600-000005000000}"/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M43 M40 M51 M59 M26 M34" xr:uid="{00000000-0002-0000-0600-000006000000}">
      <formula1>900</formula1>
    </dataValidation>
  </dataValidations>
  <pageMargins left="0.25" right="0.25" top="0.75" bottom="0.75" header="0.3" footer="0.3"/>
  <pageSetup paperSize="9" scale="59" fitToHeight="0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ADDCE-833E-7EA8-5BA7-F5493AC30945}">
  <sheetPr>
    <tabColor rgb="FFCCCCFF"/>
    <pageSetUpPr fitToPage="1"/>
  </sheetPr>
  <dimension ref="A1:O18"/>
  <sheetViews>
    <sheetView showGridLines="0" topLeftCell="C3" zoomScale="90" workbookViewId="0">
      <selection activeCell="D4" sqref="D4:M16"/>
    </sheetView>
  </sheetViews>
  <sheetFormatPr defaultColWidth="9.140625" defaultRowHeight="11.25" customHeight="1"/>
  <cols>
    <col min="1" max="2" width="9.140625" hidden="1"/>
    <col min="3" max="3" width="3.7109375" customWidth="1"/>
    <col min="4" max="4" width="5.7109375" customWidth="1"/>
    <col min="5" max="5" width="17.28515625" customWidth="1"/>
    <col min="6" max="6" width="35.7109375" customWidth="1"/>
    <col min="7" max="7" width="11.140625" customWidth="1"/>
    <col min="8" max="8" width="9.7109375" hidden="1" customWidth="1"/>
    <col min="9" max="9" width="13.7109375" customWidth="1"/>
    <col min="10" max="10" width="5.7109375" customWidth="1"/>
    <col min="11" max="11" width="13.7109375" customWidth="1"/>
    <col min="12" max="12" width="17.7109375" customWidth="1"/>
    <col min="13" max="13" width="5.85546875" customWidth="1"/>
    <col min="14" max="14" width="115.7109375" customWidth="1"/>
  </cols>
  <sheetData>
    <row r="1" spans="1:15" s="44" customFormat="1" ht="11.25" hidden="1" customHeight="1">
      <c r="H1" s="554" t="s">
        <v>139</v>
      </c>
      <c r="I1" s="554"/>
      <c r="J1" s="554"/>
      <c r="K1" s="554"/>
      <c r="L1" s="554"/>
      <c r="N1" s="243">
        <f ca="1">OFFSET(N1,0,-6)+1</f>
        <v>6</v>
      </c>
    </row>
    <row r="2" spans="1:15" s="44" customFormat="1" ht="11.25" hidden="1" customHeight="1">
      <c r="H2" s="133">
        <v>0</v>
      </c>
      <c r="I2" s="92">
        <f>H2+1</f>
        <v>1</v>
      </c>
      <c r="J2" s="92">
        <f>I2+1</f>
        <v>2</v>
      </c>
      <c r="K2" s="92"/>
      <c r="L2" s="92">
        <f>J2+1</f>
        <v>3</v>
      </c>
    </row>
    <row r="3" spans="1:15" s="84" customFormat="1" ht="6" customHeight="1">
      <c r="H3" s="84" t="s">
        <v>140</v>
      </c>
      <c r="I3" s="84" t="s">
        <v>141</v>
      </c>
      <c r="J3" s="84" t="s">
        <v>142</v>
      </c>
      <c r="K3" s="84" t="s">
        <v>143</v>
      </c>
    </row>
    <row r="4" spans="1:15" s="70" customFormat="1" ht="52.5" customHeight="1">
      <c r="A4" s="23"/>
      <c r="B4" s="15"/>
      <c r="C4" s="26"/>
      <c r="D4" s="552" t="s">
        <v>192</v>
      </c>
      <c r="E4" s="552"/>
      <c r="F4" s="552"/>
      <c r="G4" s="552"/>
      <c r="H4" s="132"/>
      <c r="M4" s="86"/>
    </row>
    <row r="5" spans="1:15" ht="15" customHeight="1">
      <c r="D5" s="553"/>
      <c r="E5" s="553"/>
      <c r="F5" s="102"/>
      <c r="G5" s="102"/>
      <c r="H5" s="498"/>
      <c r="I5" s="498"/>
      <c r="J5" s="498"/>
      <c r="K5" s="498"/>
      <c r="L5" s="498"/>
      <c r="M5" s="113"/>
    </row>
    <row r="6" spans="1:15" ht="16.5" customHeight="1">
      <c r="D6" s="444" t="s">
        <v>114</v>
      </c>
      <c r="E6" s="444"/>
      <c r="F6" s="444"/>
      <c r="G6" s="444"/>
      <c r="H6" s="444"/>
      <c r="I6" s="444"/>
      <c r="J6" s="444"/>
      <c r="K6" s="444"/>
      <c r="L6" s="444"/>
      <c r="M6" s="444"/>
      <c r="N6" s="501" t="s">
        <v>115</v>
      </c>
      <c r="O6" s="225"/>
    </row>
    <row r="7" spans="1:15" ht="14.25" customHeight="1">
      <c r="D7" s="444" t="s">
        <v>58</v>
      </c>
      <c r="E7" s="444" t="s">
        <v>146</v>
      </c>
      <c r="F7" s="444"/>
      <c r="G7" s="444" t="s">
        <v>147</v>
      </c>
      <c r="H7" s="444" t="s">
        <v>148</v>
      </c>
      <c r="I7" s="444"/>
      <c r="J7" s="444"/>
      <c r="K7" s="444"/>
      <c r="L7" s="444"/>
      <c r="M7" s="525" t="s">
        <v>149</v>
      </c>
      <c r="N7" s="502"/>
      <c r="O7" s="225"/>
    </row>
    <row r="8" spans="1:15" ht="24.75" customHeight="1">
      <c r="D8" s="444"/>
      <c r="E8" s="504" t="s">
        <v>150</v>
      </c>
      <c r="F8" s="504" t="s">
        <v>151</v>
      </c>
      <c r="G8" s="444"/>
      <c r="H8" s="504" t="s">
        <v>152</v>
      </c>
      <c r="I8" s="454" t="s">
        <v>153</v>
      </c>
      <c r="J8" s="506"/>
      <c r="K8" s="507"/>
      <c r="L8" s="563" t="s">
        <v>193</v>
      </c>
      <c r="M8" s="525"/>
      <c r="N8" s="502"/>
      <c r="O8" s="225"/>
    </row>
    <row r="9" spans="1:15" ht="30" customHeight="1">
      <c r="D9" s="444"/>
      <c r="E9" s="505"/>
      <c r="F9" s="505"/>
      <c r="G9" s="444"/>
      <c r="H9" s="505"/>
      <c r="I9" s="63" t="s">
        <v>154</v>
      </c>
      <c r="J9" s="508" t="s">
        <v>155</v>
      </c>
      <c r="K9" s="508"/>
      <c r="L9" s="564"/>
      <c r="M9" s="525"/>
      <c r="N9" s="503"/>
    </row>
    <row r="10" spans="1:15" ht="11.25" hidden="1" customHeight="1">
      <c r="D10" s="43" t="s">
        <v>63</v>
      </c>
      <c r="E10" s="43" t="s">
        <v>64</v>
      </c>
      <c r="F10" s="43" t="s">
        <v>65</v>
      </c>
      <c r="G10" s="43" t="s">
        <v>66</v>
      </c>
      <c r="H10" s="341" t="str">
        <f>H1&amp;"."&amp;H2</f>
        <v>5.0</v>
      </c>
      <c r="I10" s="341" t="str">
        <f>H1&amp;"."&amp;I2</f>
        <v>5.1</v>
      </c>
      <c r="J10" s="526" t="str">
        <f>H1&amp;"."&amp;J2</f>
        <v>5.2</v>
      </c>
      <c r="K10" s="526"/>
      <c r="L10" s="180" t="str">
        <f>H1&amp;"."&amp;L2</f>
        <v>5.3</v>
      </c>
      <c r="M10" s="148"/>
      <c r="N10" s="43">
        <f ca="1">N1</f>
        <v>6</v>
      </c>
    </row>
    <row r="11" spans="1:15" ht="33.75" customHeight="1">
      <c r="D11" s="106" t="s">
        <v>63</v>
      </c>
      <c r="E11" s="226" t="str">
        <f ca="1">IF(ISERROR(INDEX(activity,MATCH(D11,List01_N_activity,0))),"",OFFSET(INDEX(activity,MATCH(D11,List01_N_activity,0)),,1))</f>
        <v>Единый тариф регионального оператора по обращению с твердыми коммунальными отходами</v>
      </c>
      <c r="F11" s="227"/>
      <c r="G11" s="114"/>
      <c r="H11" s="114"/>
      <c r="I11" s="114"/>
      <c r="J11" s="114"/>
      <c r="K11" s="114"/>
      <c r="L11" s="114"/>
      <c r="M11" s="230"/>
      <c r="N11" s="322" t="s">
        <v>194</v>
      </c>
    </row>
    <row r="12" spans="1:15" ht="22.5" customHeight="1">
      <c r="A12" s="562" t="s">
        <v>158</v>
      </c>
      <c r="D12" s="342" t="str">
        <f>A12&amp;".1"</f>
        <v>1.1.1</v>
      </c>
      <c r="E12" s="278" t="s">
        <v>160</v>
      </c>
      <c r="F12" s="229" t="s">
        <v>70</v>
      </c>
      <c r="G12" s="565" t="s">
        <v>195</v>
      </c>
      <c r="H12" s="558" t="s">
        <v>161</v>
      </c>
      <c r="I12" s="509">
        <v>45658.540208333332</v>
      </c>
      <c r="J12" s="527" t="s">
        <v>161</v>
      </c>
      <c r="K12" s="509">
        <v>46022.540277777778</v>
      </c>
      <c r="L12" s="555">
        <v>664.51</v>
      </c>
      <c r="M12" s="231"/>
      <c r="N12" s="322" t="s">
        <v>196</v>
      </c>
    </row>
    <row r="13" spans="1:15" ht="45" customHeight="1">
      <c r="A13" s="562"/>
      <c r="D13" s="342" t="str">
        <f>A12&amp;".2"</f>
        <v>1.1.2</v>
      </c>
      <c r="E13" s="278" t="s">
        <v>164</v>
      </c>
      <c r="F13" s="229" t="s">
        <v>165</v>
      </c>
      <c r="G13" s="565"/>
      <c r="H13" s="559"/>
      <c r="I13" s="510"/>
      <c r="J13" s="528"/>
      <c r="K13" s="510"/>
      <c r="L13" s="556"/>
      <c r="M13" s="231"/>
      <c r="N13" s="322" t="s">
        <v>197</v>
      </c>
    </row>
    <row r="14" spans="1:15" ht="45" customHeight="1">
      <c r="A14" s="562"/>
      <c r="D14" s="342" t="str">
        <f>A12&amp;".3"</f>
        <v>1.1.3</v>
      </c>
      <c r="E14" s="278" t="s">
        <v>167</v>
      </c>
      <c r="F14" s="229" t="s">
        <v>107</v>
      </c>
      <c r="G14" s="565"/>
      <c r="H14" s="559"/>
      <c r="I14" s="510"/>
      <c r="J14" s="528"/>
      <c r="K14" s="510"/>
      <c r="L14" s="556"/>
      <c r="M14" s="231"/>
      <c r="N14" s="322" t="s">
        <v>198</v>
      </c>
    </row>
    <row r="15" spans="1:15" ht="67.5" customHeight="1">
      <c r="A15" s="562"/>
      <c r="D15" s="342" t="str">
        <f>A12&amp;".4"</f>
        <v>1.1.4</v>
      </c>
      <c r="E15" s="278" t="s">
        <v>169</v>
      </c>
      <c r="F15" s="229" t="s">
        <v>165</v>
      </c>
      <c r="G15" s="565"/>
      <c r="H15" s="559"/>
      <c r="I15" s="510"/>
      <c r="J15" s="528"/>
      <c r="K15" s="510"/>
      <c r="L15" s="556"/>
      <c r="M15" s="231"/>
      <c r="N15" s="322" t="s">
        <v>199</v>
      </c>
    </row>
    <row r="16" spans="1:15" ht="112.5" customHeight="1">
      <c r="A16" s="562"/>
      <c r="D16" s="342" t="str">
        <f>A12&amp;".5"</f>
        <v>1.1.5</v>
      </c>
      <c r="E16" s="278" t="s">
        <v>171</v>
      </c>
      <c r="F16" s="229" t="s">
        <v>165</v>
      </c>
      <c r="G16" s="565"/>
      <c r="H16" s="560"/>
      <c r="I16" s="511"/>
      <c r="J16" s="529"/>
      <c r="K16" s="511"/>
      <c r="L16" s="557"/>
      <c r="M16" s="231"/>
      <c r="N16" s="322" t="s">
        <v>200</v>
      </c>
    </row>
    <row r="17" spans="5:14" ht="11.25" customHeight="1">
      <c r="E17" s="328"/>
      <c r="F17" s="328"/>
      <c r="M17" s="120"/>
    </row>
    <row r="18" spans="5:14" ht="45.75" customHeight="1">
      <c r="E18" s="561" t="s">
        <v>201</v>
      </c>
      <c r="F18" s="561"/>
      <c r="G18" s="561"/>
      <c r="H18" s="561"/>
      <c r="I18" s="561"/>
      <c r="J18" s="561"/>
      <c r="K18" s="561"/>
      <c r="L18" s="561"/>
      <c r="M18" s="561"/>
      <c r="N18" s="561"/>
    </row>
  </sheetData>
  <sheetProtection formatColumns="0" formatRows="0" insertRows="0" deleteColumns="0" deleteRows="0" sort="0" autoFilter="0"/>
  <mergeCells count="26">
    <mergeCell ref="E18:N18"/>
    <mergeCell ref="N6:N9"/>
    <mergeCell ref="M7:M9"/>
    <mergeCell ref="D6:M6"/>
    <mergeCell ref="A12:A16"/>
    <mergeCell ref="I8:K8"/>
    <mergeCell ref="L8:L9"/>
    <mergeCell ref="H8:H9"/>
    <mergeCell ref="F8:F9"/>
    <mergeCell ref="E8:E9"/>
    <mergeCell ref="G12:G16"/>
    <mergeCell ref="H1:L1"/>
    <mergeCell ref="I12:I16"/>
    <mergeCell ref="J10:K10"/>
    <mergeCell ref="K12:K16"/>
    <mergeCell ref="H5:L5"/>
    <mergeCell ref="L12:L16"/>
    <mergeCell ref="H7:L7"/>
    <mergeCell ref="H12:H16"/>
    <mergeCell ref="J12:J16"/>
    <mergeCell ref="J9:K9"/>
    <mergeCell ref="D4:G4"/>
    <mergeCell ref="E7:F7"/>
    <mergeCell ref="D7:D9"/>
    <mergeCell ref="G7:G9"/>
    <mergeCell ref="D5:E5"/>
  </mergeCells>
  <dataValidations count="3">
    <dataValidation type="decimal" allowBlank="1" showErrorMessage="1" errorTitle="Ошибка" error="Допускается ввод только неотрицательных чисел!" sqref="L12:L16" xr:uid="{00000000-0002-0000-0700-000000000000}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 K12" xr:uid="{00000000-0002-0000-0700-000001000000}"/>
    <dataValidation type="list" allowBlank="1" showInputMessage="1" showErrorMessage="1" errorTitle="Ошибка" error="Выберите значение из списка" prompt="Выберите значение из списка" sqref="G12:G16" xr:uid="{00000000-0002-0000-0700-000002000000}">
      <formula1>kind_of_unit</formula1>
    </dataValidation>
  </dataValidations>
  <pageMargins left="0.7" right="0.7" top="0.75" bottom="0.75" header="0.3" footer="0.3"/>
  <pageSetup paperSize="9" scale="61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BF7F1-5F3B-11CF-FC85-1694EDFFD85B}">
  <sheetPr>
    <tabColor rgb="FFEAEBEE"/>
    <pageSetUpPr fitToPage="1"/>
  </sheetPr>
  <dimension ref="A1:L15"/>
  <sheetViews>
    <sheetView showGridLines="0" topLeftCell="C4" zoomScale="90" workbookViewId="0"/>
  </sheetViews>
  <sheetFormatPr defaultColWidth="9.140625" defaultRowHeight="14.25" customHeight="1"/>
  <cols>
    <col min="1" max="1" width="9.140625" style="44" hidden="1"/>
    <col min="2" max="2" width="9.140625" style="36" hidden="1"/>
    <col min="3" max="3" width="3.7109375" style="210" customWidth="1"/>
    <col min="4" max="4" width="7" style="36" customWidth="1"/>
    <col min="5" max="5" width="23.140625" style="36" customWidth="1"/>
    <col min="6" max="6" width="16" style="36" customWidth="1"/>
    <col min="7" max="7" width="14.85546875" style="36" customWidth="1"/>
    <col min="8" max="8" width="47.85546875" style="36" customWidth="1"/>
    <col min="9" max="9" width="115.7109375" style="36" customWidth="1"/>
    <col min="10" max="10" width="3.7109375" style="36" customWidth="1"/>
    <col min="11" max="12" width="9.140625" style="36"/>
  </cols>
  <sheetData>
    <row r="1" spans="1:12" ht="14.25" hidden="1" customHeight="1"/>
    <row r="2" spans="1:12" ht="14.25" hidden="1" customHeight="1"/>
    <row r="3" spans="1:12" ht="14.25" hidden="1" customHeight="1"/>
    <row r="5" spans="1:12" s="15" customFormat="1" ht="33" customHeight="1">
      <c r="A5" s="23"/>
      <c r="C5" s="26"/>
      <c r="D5" s="451" t="s">
        <v>202</v>
      </c>
      <c r="E5" s="451"/>
      <c r="F5" s="451"/>
      <c r="G5" s="451"/>
      <c r="H5" s="451"/>
      <c r="I5" s="211"/>
    </row>
    <row r="6" spans="1:12" ht="14.25" hidden="1" customHeight="1">
      <c r="D6" s="338"/>
      <c r="E6" s="338"/>
      <c r="F6" s="338"/>
      <c r="G6" s="338"/>
      <c r="H6" s="338"/>
      <c r="I6" s="338"/>
    </row>
    <row r="7" spans="1:12" s="44" customFormat="1" ht="14.25" customHeight="1">
      <c r="B7" s="36"/>
      <c r="C7" s="210"/>
      <c r="D7" s="217"/>
      <c r="E7" s="217"/>
      <c r="F7" s="217"/>
      <c r="G7" s="217"/>
      <c r="H7" s="340"/>
      <c r="I7" s="217"/>
      <c r="J7" s="218"/>
    </row>
    <row r="8" spans="1:12" ht="14.25" customHeight="1">
      <c r="D8" s="444" t="s">
        <v>114</v>
      </c>
      <c r="E8" s="444"/>
      <c r="F8" s="444"/>
      <c r="G8" s="444"/>
      <c r="H8" s="444"/>
      <c r="I8" s="444" t="s">
        <v>115</v>
      </c>
    </row>
    <row r="9" spans="1:12" ht="27.75" customHeight="1">
      <c r="D9" s="444" t="s">
        <v>58</v>
      </c>
      <c r="E9" s="444" t="s">
        <v>203</v>
      </c>
      <c r="F9" s="444"/>
      <c r="G9" s="444"/>
      <c r="H9" s="444"/>
      <c r="I9" s="444"/>
    </row>
    <row r="10" spans="1:12" ht="22.5" customHeight="1">
      <c r="D10" s="444"/>
      <c r="E10" s="146" t="s">
        <v>204</v>
      </c>
      <c r="F10" s="146" t="s">
        <v>205</v>
      </c>
      <c r="G10" s="146" t="s">
        <v>206</v>
      </c>
      <c r="H10" s="146" t="s">
        <v>123</v>
      </c>
      <c r="I10" s="444"/>
    </row>
    <row r="11" spans="1:12" ht="14.25" hidden="1" customHeight="1">
      <c r="D11" s="43" t="s">
        <v>63</v>
      </c>
      <c r="E11" s="43" t="s">
        <v>66</v>
      </c>
      <c r="F11" s="43" t="s">
        <v>139</v>
      </c>
      <c r="G11" s="43" t="s">
        <v>186</v>
      </c>
      <c r="H11" s="43" t="s">
        <v>189</v>
      </c>
      <c r="I11" s="43" t="s">
        <v>207</v>
      </c>
    </row>
    <row r="12" spans="1:12" s="36" customFormat="1" ht="14.25" customHeight="1">
      <c r="A12" s="144" t="s">
        <v>65</v>
      </c>
      <c r="B12" s="36" t="s">
        <v>67</v>
      </c>
      <c r="C12" s="115"/>
      <c r="D12" s="88" t="s">
        <v>63</v>
      </c>
      <c r="E12" s="177"/>
      <c r="F12" s="177"/>
      <c r="G12" s="348" t="s">
        <v>67</v>
      </c>
      <c r="H12" s="339"/>
      <c r="I12" s="494" t="s">
        <v>208</v>
      </c>
      <c r="K12" s="213" t="str">
        <f>IF(ISERROR(INDEX(kind_of_nameforms,MATCH(#REF!,kind_of_forms,0),1)),"",INDEX(kind_of_nameforms,MATCH(#REF!,kind_of_forms,0),1))</f>
        <v/>
      </c>
      <c r="L12" s="134"/>
    </row>
    <row r="13" spans="1:12" ht="11.25" customHeight="1">
      <c r="A13" s="36"/>
      <c r="C13" s="36"/>
      <c r="D13" s="214"/>
      <c r="E13" s="93" t="s">
        <v>209</v>
      </c>
      <c r="F13" s="215"/>
      <c r="G13" s="215"/>
      <c r="H13" s="216"/>
      <c r="I13" s="496"/>
    </row>
    <row r="14" spans="1:12" ht="11.25" customHeight="1">
      <c r="A14" s="36"/>
      <c r="C14" s="36"/>
    </row>
    <row r="15" spans="1:12" ht="14.25" customHeight="1">
      <c r="E15" s="566" t="s">
        <v>210</v>
      </c>
      <c r="F15" s="566"/>
      <c r="G15" s="566"/>
      <c r="H15" s="566"/>
    </row>
  </sheetData>
  <sheetProtection formatColumns="0" formatRows="0" insertRows="0" deleteColumns="0" deleteRows="0" sort="0" autoFilter="0"/>
  <mergeCells count="7">
    <mergeCell ref="I12:I13"/>
    <mergeCell ref="E15:H15"/>
    <mergeCell ref="D9:D10"/>
    <mergeCell ref="D5:H5"/>
    <mergeCell ref="D8:H8"/>
    <mergeCell ref="I8:I10"/>
    <mergeCell ref="E9:H9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2" xr:uid="{00000000-0002-0000-0800-000000000000}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12" xr:uid="{00000000-0002-0000-0800-000001000000}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2:F12" xr:uid="{00000000-0002-0000-0800-000002000000}">
      <formula1>900</formula1>
    </dataValidation>
  </dataValidations>
  <printOptions horizontalCentered="1"/>
  <pageMargins left="0.24" right="0.24" top="0.24" bottom="0.24" header="0.24" footer="0.24"/>
  <pageSetup paperSize="9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222</vt:i4>
      </vt:variant>
    </vt:vector>
  </HeadingPairs>
  <TitlesOfParts>
    <vt:vector size="250" baseType="lpstr">
      <vt:lpstr>Инструкция</vt:lpstr>
      <vt:lpstr>Титульный</vt:lpstr>
      <vt:lpstr>Перечень тарифов</vt:lpstr>
      <vt:lpstr>Дифференциация</vt:lpstr>
      <vt:lpstr>Форма 1.0.1 | Форма 11</vt:lpstr>
      <vt:lpstr>Форма 9</vt:lpstr>
      <vt:lpstr>Форма 11</vt:lpstr>
      <vt:lpstr>Форма 12</vt:lpstr>
      <vt:lpstr>ЭД</vt:lpstr>
      <vt:lpstr>Сведения об изменении</vt:lpstr>
      <vt:lpstr>Комментарии</vt:lpstr>
      <vt:lpstr>AllSheetsInThisWorkbook</vt:lpstr>
      <vt:lpstr>TEHSHEET</vt:lpstr>
      <vt:lpstr>et_union_hor</vt:lpstr>
      <vt:lpstr>modInfo</vt:lpstr>
      <vt:lpstr>modED</vt:lpstr>
      <vt:lpstr>MR_LIST</vt:lpstr>
      <vt:lpstr>dblList01</vt:lpstr>
      <vt:lpstr>dblList02</vt:lpstr>
      <vt:lpstr>dblList04</vt:lpstr>
      <vt:lpstr>dblList05</vt:lpstr>
      <vt:lpstr>dblList07</vt:lpstr>
      <vt:lpstr>modUpdTemplMain</vt:lpstr>
      <vt:lpstr>REESTR_ORG</vt:lpstr>
      <vt:lpstr>REESTR_VED</vt:lpstr>
      <vt:lpstr>REESTR_VT</vt:lpstr>
      <vt:lpstr>REESTR_MO</vt:lpstr>
      <vt:lpstr>REESTR_LINK</vt:lpstr>
      <vt:lpstr>activity</vt:lpstr>
      <vt:lpstr>availability_price</vt:lpstr>
      <vt:lpstr>checkCell_List07</vt:lpstr>
      <vt:lpstr>code</vt:lpstr>
      <vt:lpstr>cross_without_borders</vt:lpstr>
      <vt:lpstr>CURRENT_DATE</vt:lpstr>
      <vt:lpstr>data_type</vt:lpstr>
      <vt:lpstr>DATA_URL</vt:lpstr>
      <vt:lpstr>dateChPeriod</vt:lpstr>
      <vt:lpstr>datePr</vt:lpstr>
      <vt:lpstr>datePr_ch</vt:lpstr>
      <vt:lpstr>DocProp_TemplateCode</vt:lpstr>
      <vt:lpstr>DocProp_Version</vt:lpstr>
      <vt:lpstr>ED_DATE</vt:lpstr>
      <vt:lpstr>et_Comm</vt:lpstr>
      <vt:lpstr>et_copy_HL</vt:lpstr>
      <vt:lpstr>et_copy_HL1</vt:lpstr>
      <vt:lpstr>et_ED</vt:lpstr>
      <vt:lpstr>et_List_101_mo</vt:lpstr>
      <vt:lpstr>et_List_101_mr</vt:lpstr>
      <vt:lpstr>et_List_101_st</vt:lpstr>
      <vt:lpstr>et_List_101_ter</vt:lpstr>
      <vt:lpstr>et_List_101_vd</vt:lpstr>
      <vt:lpstr>et_List01_H1</vt:lpstr>
      <vt:lpstr>et_List01_H2</vt:lpstr>
      <vt:lpstr>et_List01_V1</vt:lpstr>
      <vt:lpstr>et_List02</vt:lpstr>
      <vt:lpstr>et_List02_H1</vt:lpstr>
      <vt:lpstr>et_List02_H2</vt:lpstr>
      <vt:lpstr>et_List02_H3</vt:lpstr>
      <vt:lpstr>et_List02_H4</vt:lpstr>
      <vt:lpstr>et_List02_H5</vt:lpstr>
      <vt:lpstr>et_List02_H5_1</vt:lpstr>
      <vt:lpstr>et_List02_H6</vt:lpstr>
      <vt:lpstr>et_List02_H6_1</vt:lpstr>
      <vt:lpstr>et_List02_H7</vt:lpstr>
      <vt:lpstr>et_List02_H8</vt:lpstr>
      <vt:lpstr>et_List03</vt:lpstr>
      <vt:lpstr>et_List04_H1</vt:lpstr>
      <vt:lpstr>et_List04_H2</vt:lpstr>
      <vt:lpstr>et_List04_V1</vt:lpstr>
      <vt:lpstr>et_List05_copy_HL1_1</vt:lpstr>
      <vt:lpstr>et_List05_copy_HL1_2</vt:lpstr>
      <vt:lpstr>et_List05_copy_HL1_3_6</vt:lpstr>
      <vt:lpstr>et_List05_H1_1</vt:lpstr>
      <vt:lpstr>et_List05_H1_2</vt:lpstr>
      <vt:lpstr>et_List05_H1_3</vt:lpstr>
      <vt:lpstr>et_List05_H1_4</vt:lpstr>
      <vt:lpstr>et_List05_H1_5</vt:lpstr>
      <vt:lpstr>et_List05_H1_6</vt:lpstr>
      <vt:lpstr>et_List05_H2_1</vt:lpstr>
      <vt:lpstr>et_List05_H2_2</vt:lpstr>
      <vt:lpstr>et_List05_H2_3</vt:lpstr>
      <vt:lpstr>et_List05_H2_4</vt:lpstr>
      <vt:lpstr>et_List05_H2_5</vt:lpstr>
      <vt:lpstr>et_List05_H2_6</vt:lpstr>
      <vt:lpstr>et_List05_V1</vt:lpstr>
      <vt:lpstr>et_List07</vt:lpstr>
      <vt:lpstr>et_R_B_Purch</vt:lpstr>
      <vt:lpstr>f_endDate</vt:lpstr>
      <vt:lpstr>f_startDate</vt:lpstr>
      <vt:lpstr>fil</vt:lpstr>
      <vt:lpstr>fil_flag</vt:lpstr>
      <vt:lpstr>flag_publication</vt:lpstr>
      <vt:lpstr>form_type</vt:lpstr>
      <vt:lpstr>form_up_date</vt:lpstr>
      <vt:lpstr>gblnRefreshPForms</vt:lpstr>
      <vt:lpstr>Info_ChngExcludeHelp_1</vt:lpstr>
      <vt:lpstr>Info_DiffExcludeHelp_1</vt:lpstr>
      <vt:lpstr>Info_DiffExcludeHelp_2</vt:lpstr>
      <vt:lpstr>Info_DiffExcludeHelp_3</vt:lpstr>
      <vt:lpstr>Info_DiffExcludeHelp_4</vt:lpstr>
      <vt:lpstr>Info_DiffTarExcludeHelp_1</vt:lpstr>
      <vt:lpstr>Info_DiffTarExcludeHelp_2</vt:lpstr>
      <vt:lpstr>Info_FilFlag</vt:lpstr>
      <vt:lpstr>Info_FxdExcludeHelp_1</vt:lpstr>
      <vt:lpstr>Info_FxdExcludeHelp_2</vt:lpstr>
      <vt:lpstr>Info_InvExcludeHelp_1</vt:lpstr>
      <vt:lpstr>Info_NoUpdates</vt:lpstr>
      <vt:lpstr>Info_PokExcludeHelp_1</vt:lpstr>
      <vt:lpstr>Info_PubExcludeHelp_1</vt:lpstr>
      <vt:lpstr>Info_PublicationWeb</vt:lpstr>
      <vt:lpstr>Info_TerExcludeHelp_1</vt:lpstr>
      <vt:lpstr>Info_TerExcludeHelp_2</vt:lpstr>
      <vt:lpstr>Info_TerExcludeHelp_3</vt:lpstr>
      <vt:lpstr>Info_TitleExcludeHelp_1</vt:lpstr>
      <vt:lpstr>Info_TitleExcludeHelp_2</vt:lpstr>
      <vt:lpstr>Info_TitleExcludeHelp_3</vt:lpstr>
      <vt:lpstr>Info_TitleExcludeHelp_4</vt:lpstr>
      <vt:lpstr>Info_TitleExcludeHelp_5</vt:lpstr>
      <vt:lpstr>Info_TitleExcludeHelp_6</vt:lpstr>
      <vt:lpstr>Info_TitleExcludeHelp_7</vt:lpstr>
      <vt:lpstr>Info_TitleExcludeHelp_8</vt:lpstr>
      <vt:lpstr>Info_TitlePublication</vt:lpstr>
      <vt:lpstr>inn</vt:lpstr>
      <vt:lpstr>IstPub</vt:lpstr>
      <vt:lpstr>IstPub_ch</vt:lpstr>
      <vt:lpstr>kind_of_control_method</vt:lpstr>
      <vt:lpstr>kind_of_forms</vt:lpstr>
      <vt:lpstr>kind_of_nameforms</vt:lpstr>
      <vt:lpstr>kind_of_NDS</vt:lpstr>
      <vt:lpstr>kind_of_NDS_tariff</vt:lpstr>
      <vt:lpstr>kind_of_publication</vt:lpstr>
      <vt:lpstr>kind_of_unit</vt:lpstr>
      <vt:lpstr>kind_of_unit_2</vt:lpstr>
      <vt:lpstr>kpp</vt:lpstr>
      <vt:lpstr>LINK_RANGE</vt:lpstr>
      <vt:lpstr>list_classTKO</vt:lpstr>
      <vt:lpstr>List_H</vt:lpstr>
      <vt:lpstr>List_M</vt:lpstr>
      <vt:lpstr>list_of_tariff</vt:lpstr>
      <vt:lpstr>list_typeTKO</vt:lpstr>
      <vt:lpstr>List00_checkFill</vt:lpstr>
      <vt:lpstr>List00_Fill</vt:lpstr>
      <vt:lpstr>List00_Print</vt:lpstr>
      <vt:lpstr>List01_ActivityID</vt:lpstr>
      <vt:lpstr>List01_Fill</vt:lpstr>
      <vt:lpstr>List01_flag_H1</vt:lpstr>
      <vt:lpstr>List01_N_activity</vt:lpstr>
      <vt:lpstr>List01_NameTar</vt:lpstr>
      <vt:lpstr>List02_Activity</vt:lpstr>
      <vt:lpstr>List02_class</vt:lpstr>
      <vt:lpstr>List02_Fill</vt:lpstr>
      <vt:lpstr>List02_flag_H1</vt:lpstr>
      <vt:lpstr>List02_flag_V1</vt:lpstr>
      <vt:lpstr>List02_mo</vt:lpstr>
      <vt:lpstr>List02_mr</vt:lpstr>
      <vt:lpstr>List02_NameTar</vt:lpstr>
      <vt:lpstr>List02_oktmo</vt:lpstr>
      <vt:lpstr>List02_Ter</vt:lpstr>
      <vt:lpstr>List02_TO</vt:lpstr>
      <vt:lpstr>List02_type</vt:lpstr>
      <vt:lpstr>List04_flag_H1</vt:lpstr>
      <vt:lpstr>List05_1_Data</vt:lpstr>
      <vt:lpstr>List05_Data_1</vt:lpstr>
      <vt:lpstr>List05_Data_2</vt:lpstr>
      <vt:lpstr>List05_Data_3</vt:lpstr>
      <vt:lpstr>List05_Data_4</vt:lpstr>
      <vt:lpstr>List05_Data_5</vt:lpstr>
      <vt:lpstr>List05_Data_6</vt:lpstr>
      <vt:lpstr>List05_flag_H1</vt:lpstr>
      <vt:lpstr>List07_Date</vt:lpstr>
      <vt:lpstr>logical</vt:lpstr>
      <vt:lpstr>mail</vt:lpstr>
      <vt:lpstr>MONTH</vt:lpstr>
      <vt:lpstr>mr_id</vt:lpstr>
      <vt:lpstr>mr_list</vt:lpstr>
      <vt:lpstr>NameOrPr</vt:lpstr>
      <vt:lpstr>NameOrPr_ch</vt:lpstr>
      <vt:lpstr>NDS</vt:lpstr>
      <vt:lpstr>NO</vt:lpstr>
      <vt:lpstr>numberPr</vt:lpstr>
      <vt:lpstr>numberPr_ch</vt:lpstr>
      <vt:lpstr>org</vt:lpstr>
      <vt:lpstr>Org_Address</vt:lpstr>
      <vt:lpstr>ORG_END_DATE</vt:lpstr>
      <vt:lpstr>Org_main</vt:lpstr>
      <vt:lpstr>Org_otv_lico</vt:lpstr>
      <vt:lpstr>ORG_START_DATE</vt:lpstr>
      <vt:lpstr>pDel_Comm</vt:lpstr>
      <vt:lpstr>pDel_ED</vt:lpstr>
      <vt:lpstr>pDel_List01_H1</vt:lpstr>
      <vt:lpstr>pDel_List01_H2</vt:lpstr>
      <vt:lpstr>pDel_List01_V1</vt:lpstr>
      <vt:lpstr>pDel_List02_H3</vt:lpstr>
      <vt:lpstr>pDel_List02_H4</vt:lpstr>
      <vt:lpstr>pDel_List02_H5</vt:lpstr>
      <vt:lpstr>pDel_List02_H5_1</vt:lpstr>
      <vt:lpstr>pDel_List02_H6</vt:lpstr>
      <vt:lpstr>pDel_List02_H6_1</vt:lpstr>
      <vt:lpstr>pDel_List02_H7</vt:lpstr>
      <vt:lpstr>pDel_List02_H8</vt:lpstr>
      <vt:lpstr>pDel_List04_V1</vt:lpstr>
      <vt:lpstr>pDel_List05_V1</vt:lpstr>
      <vt:lpstr>pDel_List07</vt:lpstr>
      <vt:lpstr>pDel_R_B_Purch</vt:lpstr>
      <vt:lpstr>pIns_Comm</vt:lpstr>
      <vt:lpstr>pIns_ED</vt:lpstr>
      <vt:lpstr>pIns_List01_H1</vt:lpstr>
      <vt:lpstr>pIns_List01_V1</vt:lpstr>
      <vt:lpstr>pIns_List02_H1</vt:lpstr>
      <vt:lpstr>pIns_List04_H1</vt:lpstr>
      <vt:lpstr>pIns_List04_H2</vt:lpstr>
      <vt:lpstr>pIns_List04_V1</vt:lpstr>
      <vt:lpstr>pIns_List05_1</vt:lpstr>
      <vt:lpstr>pIns_List05_H1_1</vt:lpstr>
      <vt:lpstr>pIns_List05_H1_2</vt:lpstr>
      <vt:lpstr>pIns_List05_H1_3</vt:lpstr>
      <vt:lpstr>pIns_List05_H1_4</vt:lpstr>
      <vt:lpstr>pIns_List05_H1_5</vt:lpstr>
      <vt:lpstr>pIns_List05_H1_6</vt:lpstr>
      <vt:lpstr>pIns_List05_H2_1</vt:lpstr>
      <vt:lpstr>pIns_List05_H2_2</vt:lpstr>
      <vt:lpstr>pIns_List05_H2_3</vt:lpstr>
      <vt:lpstr>pIns_List05_H2_4</vt:lpstr>
      <vt:lpstr>pIns_List05_H2_5</vt:lpstr>
      <vt:lpstr>pIns_List05_H2_6</vt:lpstr>
      <vt:lpstr>pIns_List05_V1</vt:lpstr>
      <vt:lpstr>pIns_List07</vt:lpstr>
      <vt:lpstr>pIns_R_B_Purch_1</vt:lpstr>
      <vt:lpstr>pRen_List01_V1</vt:lpstr>
      <vt:lpstr>pRen_List04_V1</vt:lpstr>
      <vt:lpstr>pRen_List05_V1</vt:lpstr>
      <vt:lpstr>Print_form</vt:lpstr>
      <vt:lpstr>QUARTER</vt:lpstr>
      <vt:lpstr>REESTR_LINK_RANGE</vt:lpstr>
      <vt:lpstr>REESTR_VED_RANGE</vt:lpstr>
      <vt:lpstr>REESTR_VT_RANGE</vt:lpstr>
      <vt:lpstr>REGION</vt:lpstr>
      <vt:lpstr>region_name</vt:lpstr>
      <vt:lpstr>ruk_fio</vt:lpstr>
      <vt:lpstr>sys_id</vt:lpstr>
      <vt:lpstr>TECH_ORG_ID</vt:lpstr>
      <vt:lpstr>TemplateState</vt:lpstr>
      <vt:lpstr>TitlePr_ch</vt:lpstr>
      <vt:lpstr>TSphere</vt:lpstr>
      <vt:lpstr>TSphere_full</vt:lpstr>
      <vt:lpstr>TSphere_trans</vt:lpstr>
      <vt:lpstr>VDET_END_DATE</vt:lpstr>
      <vt:lpstr>VDET_START_DATE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предложении регулируемой организации об установлении предельных тарифов в области обращения с твердыми коммунальными отходами</dc:title>
  <dc:subject>Информация о предложении регулируемой организации об установлении предельных тарифов в области обращения с твердыми коммунальными отходами</dc:subject>
  <dc:creator>--</dc:creator>
  <dc:description/>
  <cp:lastModifiedBy>Баюшкина Евгения Викторовна</cp:lastModifiedBy>
  <cp:lastPrinted>2024-09-23T11:11:42Z</cp:lastPrinted>
  <dcterms:created xsi:type="dcterms:W3CDTF">2014-08-18T08:57:48Z</dcterms:created>
  <dcterms:modified xsi:type="dcterms:W3CDTF">2024-09-23T11:11:53Z</dcterms:modified>
</cp:coreProperties>
</file>